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3155" windowHeight="8025"/>
  </bookViews>
  <sheets>
    <sheet name="Facebook interaction" sheetId="5" r:id="rId1"/>
    <sheet name="Data" sheetId="1" r:id="rId2"/>
    <sheet name="Facebook Insights" sheetId="4" r:id="rId3"/>
  </sheets>
  <definedNames>
    <definedName name="Content">OFFSET(Data!#REF!,,COUNT(Data!#REF!),6,1)</definedName>
    <definedName name="Dates">OFFSET(Data!$A$1,0,COUNTA(Data!$1:$1)-1,1,-13)</definedName>
    <definedName name="Desktop">Data!#REF!</definedName>
    <definedName name="FBinteraction">OFFSET(Data!$A$16,0,COUNTA(Data!$1:$1)-1,1,-13)</definedName>
    <definedName name="FBReach">OFFSET(Data!$A$10,0,COUNTA(Data!$1:$1)-1,1,-13)</definedName>
    <definedName name="Length">Data!#REF!</definedName>
    <definedName name="_xlnm.Print_Area" localSheetId="0">'Facebook interaction'!$A$1:$H$16</definedName>
    <definedName name="Revenue">OFFSET(Data!#REF!,0,COUNTA(Data!$1:$1)-1,1,-13)</definedName>
    <definedName name="Sources2">OFFSET(Data!#REF!,,COUNT(Data!#REF!),4,1)</definedName>
    <definedName name="TWinteraction">OFFSET(Data!#REF!,0,COUNTA(Data!$1:$1)-1,1,-13)</definedName>
    <definedName name="TWReach">OFFSET(Data!#REF!,0,COUNTA(Data!$1:$1)-1,1,-13)</definedName>
    <definedName name="Visitas">OFFSET(INDEX(Data!$B1048573:$B94,COUNTA(Data!$B1048573:$B94)),0,-13)</definedName>
    <definedName name="Visits">OFFSET(Data!#REF!,0,COUNTA(Data!#REF!)-1,1,-13)</definedName>
  </definedNames>
  <calcPr calcId="145621"/>
</workbook>
</file>

<file path=xl/calcChain.xml><?xml version="1.0" encoding="utf-8"?>
<calcChain xmlns="http://schemas.openxmlformats.org/spreadsheetml/2006/main">
  <c r="B24" i="1" l="1"/>
  <c r="N12" i="1"/>
  <c r="N6" i="1"/>
  <c r="C8" i="1" l="1"/>
  <c r="D8" i="1"/>
  <c r="E8" i="1"/>
  <c r="F8" i="1"/>
  <c r="G8" i="1"/>
  <c r="H8" i="1"/>
  <c r="I8" i="1"/>
  <c r="J8" i="1"/>
  <c r="K8" i="1"/>
  <c r="L8" i="1"/>
  <c r="M8" i="1"/>
  <c r="B8" i="1"/>
  <c r="D7" i="1"/>
  <c r="E7" i="1"/>
  <c r="F7" i="1"/>
  <c r="G7" i="1"/>
  <c r="H7" i="1"/>
  <c r="I7" i="1"/>
  <c r="J7" i="1"/>
  <c r="K7" i="1"/>
  <c r="L7" i="1"/>
  <c r="M7" i="1"/>
  <c r="N7" i="1"/>
  <c r="O7" i="1"/>
  <c r="C7" i="1"/>
  <c r="B20" i="1" l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D13" i="1"/>
  <c r="C13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AF7" i="1"/>
  <c r="AE7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N18" i="1"/>
  <c r="N13" i="1"/>
  <c r="N3" i="1"/>
  <c r="N8" i="1" s="1"/>
  <c r="M20" i="1"/>
  <c r="L20" i="1"/>
  <c r="K20" i="1"/>
  <c r="J20" i="1"/>
  <c r="I20" i="1"/>
  <c r="H20" i="1"/>
  <c r="G20" i="1"/>
  <c r="F20" i="1"/>
  <c r="E20" i="1"/>
  <c r="D20" i="1"/>
  <c r="C20" i="1"/>
  <c r="M14" i="1"/>
  <c r="L14" i="1"/>
  <c r="K14" i="1"/>
  <c r="J14" i="1"/>
  <c r="I14" i="1"/>
  <c r="H14" i="1"/>
  <c r="G14" i="1"/>
  <c r="F14" i="1"/>
  <c r="E14" i="1"/>
  <c r="D14" i="1"/>
  <c r="C14" i="1"/>
  <c r="B14" i="1"/>
  <c r="M10" i="1"/>
  <c r="K10" i="1"/>
  <c r="I10" i="1"/>
  <c r="G10" i="1"/>
  <c r="E10" i="1"/>
  <c r="C10" i="1"/>
  <c r="C9" i="1" l="1"/>
  <c r="D9" i="1"/>
  <c r="F9" i="1"/>
  <c r="H9" i="1"/>
  <c r="J9" i="1"/>
  <c r="L9" i="1"/>
  <c r="C15" i="1"/>
  <c r="E15" i="1"/>
  <c r="G15" i="1"/>
  <c r="I15" i="1"/>
  <c r="K15" i="1"/>
  <c r="M15" i="1"/>
  <c r="N20" i="1"/>
  <c r="B27" i="1" s="1"/>
  <c r="B10" i="1"/>
  <c r="C11" i="1" s="1"/>
  <c r="F10" i="1"/>
  <c r="F11" i="1" s="1"/>
  <c r="J10" i="1"/>
  <c r="J11" i="1" s="1"/>
  <c r="B16" i="1"/>
  <c r="D16" i="1"/>
  <c r="F16" i="1"/>
  <c r="H16" i="1"/>
  <c r="J16" i="1"/>
  <c r="L16" i="1"/>
  <c r="E9" i="1"/>
  <c r="G9" i="1"/>
  <c r="I9" i="1"/>
  <c r="K9" i="1"/>
  <c r="M9" i="1"/>
  <c r="D15" i="1"/>
  <c r="F15" i="1"/>
  <c r="H15" i="1"/>
  <c r="J15" i="1"/>
  <c r="L15" i="1"/>
  <c r="D10" i="1"/>
  <c r="D11" i="1" s="1"/>
  <c r="H10" i="1"/>
  <c r="H11" i="1" s="1"/>
  <c r="L10" i="1"/>
  <c r="L11" i="1" s="1"/>
  <c r="N10" i="1"/>
  <c r="N9" i="1"/>
  <c r="N14" i="1"/>
  <c r="C16" i="1"/>
  <c r="E16" i="1"/>
  <c r="G16" i="1"/>
  <c r="I16" i="1"/>
  <c r="K16" i="1"/>
  <c r="M16" i="1"/>
  <c r="B26" i="1" l="1"/>
  <c r="N11" i="1"/>
  <c r="B25" i="1"/>
  <c r="M17" i="1"/>
  <c r="I17" i="1"/>
  <c r="E17" i="1"/>
  <c r="I11" i="1"/>
  <c r="J17" i="1"/>
  <c r="F17" i="1"/>
  <c r="M11" i="1"/>
  <c r="E11" i="1"/>
  <c r="K17" i="1"/>
  <c r="G17" i="1"/>
  <c r="C17" i="1"/>
  <c r="L17" i="1"/>
  <c r="H17" i="1"/>
  <c r="D17" i="1"/>
  <c r="K11" i="1"/>
  <c r="G11" i="1"/>
  <c r="N16" i="1"/>
  <c r="N17" i="1" s="1"/>
  <c r="N15" i="1"/>
</calcChain>
</file>

<file path=xl/sharedStrings.xml><?xml version="1.0" encoding="utf-8"?>
<sst xmlns="http://schemas.openxmlformats.org/spreadsheetml/2006/main" count="578" uniqueCount="112">
  <si>
    <t>Metric</t>
  </si>
  <si>
    <t>Comments</t>
  </si>
  <si>
    <t xml:space="preserve">Facebook </t>
  </si>
  <si>
    <t>comments</t>
  </si>
  <si>
    <t>Permalink</t>
  </si>
  <si>
    <t>Post Message</t>
  </si>
  <si>
    <t>Type</t>
  </si>
  <si>
    <t>Countries</t>
  </si>
  <si>
    <t>Languages</t>
  </si>
  <si>
    <t>Posted</t>
  </si>
  <si>
    <t>Lifetime Post Total Reach</t>
  </si>
  <si>
    <t>Lifetime Post organic reach</t>
  </si>
  <si>
    <t>Lifetime Post Paid Reach</t>
  </si>
  <si>
    <t>Lifetime Post Total Impressions</t>
  </si>
  <si>
    <t>Lifetime Post Organic Impressions</t>
  </si>
  <si>
    <t>Lifetime Post Paid Impressions</t>
  </si>
  <si>
    <t>Lifetime Engaged Users</t>
  </si>
  <si>
    <t>Lifetime Post Consumers</t>
  </si>
  <si>
    <t>Lifetime Post Consumptions</t>
  </si>
  <si>
    <t>Lifetime Negative feedback</t>
  </si>
  <si>
    <t>Lifetime Negative Feedback from Users</t>
  </si>
  <si>
    <t>Lifetime Post Impressions by people who have liked your Page</t>
  </si>
  <si>
    <t>Lifetime Post reach by people who like your Page</t>
  </si>
  <si>
    <t>Lifetime Post Paid Impressions by people who have liked your Page</t>
  </si>
  <si>
    <t>Lifetime Paid reach of a post by people who like your Page</t>
  </si>
  <si>
    <t>Lifetime People who have liked your Page and engaged with your post</t>
  </si>
  <si>
    <t>comment</t>
  </si>
  <si>
    <t>like</t>
  </si>
  <si>
    <t>share</t>
  </si>
  <si>
    <t>Lifetime Paid views to 95% (video post)</t>
  </si>
  <si>
    <t>Lifetime Video length</t>
  </si>
  <si>
    <t>Lifetime Organic Video Views</t>
  </si>
  <si>
    <t>Lifetime Paid Video Views</t>
  </si>
  <si>
    <t/>
  </si>
  <si>
    <t>Lifetime: The total number of people your Page post was served to. (Unique Users)</t>
  </si>
  <si>
    <t>Lifetime: The number of people who saw your Page post in news feed or ticker, or on your Page's timeline. (Unique Users)</t>
  </si>
  <si>
    <t>Lifetime: The number of people your advertised Page post was served to. (Unique Users)</t>
  </si>
  <si>
    <t>Lifetime: The number of impressions of your Page post. (Total Count)</t>
  </si>
  <si>
    <t>Lifetime: The number of impressions of your post in News Feed or ticker or on your Page's Timeline. (Total Count)</t>
  </si>
  <si>
    <t>Lifetime: The number of impressions of your Page post in an Ad or Sponsored Story. (Total Count)</t>
  </si>
  <si>
    <t>Lifetime: The number of people who clicked anywhere in your posts. (Unique Users)</t>
  </si>
  <si>
    <t>Lifetime: The number of people who clicked anywhere in your post. Clicks generating stories are included in "Other Clicks." (Unique Users)</t>
  </si>
  <si>
    <t>Lifetime: The number of clicks anywhere in your post. Clicks generating stories are included in "Other Clicks." (Total Count)</t>
  </si>
  <si>
    <t>Lifetime: The number of people who have given negative feedback to your post. (Unique Users)</t>
  </si>
  <si>
    <t>Lifetime: The number of times people have given negative feedback to your post. (Total Count)</t>
  </si>
  <si>
    <t>Lifetime: The number of impressions of your Page post to people who have liked your Page. (Total Count)</t>
  </si>
  <si>
    <t>Lifetime: The number of people who saw your Page post because they've liked your Page (Unique Users)</t>
  </si>
  <si>
    <t>Lifetime: The number of paid impressions of your Page post to people who have liked your Page. (Total Count)</t>
  </si>
  <si>
    <t>Lifetime: The number of people who like your Page and who saw your Page post in an ad or sponsored story. (Unique Users)</t>
  </si>
  <si>
    <t>Lifetime: The number of people who have liked your Page and clicked anywhere in your posts. (Unique Users)</t>
  </si>
  <si>
    <t>Lifetime: The nubmer of times your paid video was viewed to 95% of its length. (Total Count)</t>
  </si>
  <si>
    <t>Lifetime: The nubmer of times your paid video was viewed to 95% of its length. (Unique Users)</t>
  </si>
  <si>
    <t>Lifetime: Length of a video post (Total Count)</t>
  </si>
  <si>
    <t>Lifetime: Number of times your video was viewed for more than 3 seconds without any paid promotion. (Total Count)</t>
  </si>
  <si>
    <t>Lifetime: Number of times your video was viewed for more than 3 seconds without any paid promotion. (Unique Users)</t>
  </si>
  <si>
    <t>Lifetime: Number of times your video was viewed more than 3 seconds after paid promotion. (Total Count)</t>
  </si>
  <si>
    <t>Lifetime: Number of times your video was viewed more than 3 seconds after paid promotion. (Unique Users)</t>
  </si>
  <si>
    <t>Posts</t>
  </si>
  <si>
    <t>Likes</t>
  </si>
  <si>
    <t>Reach</t>
  </si>
  <si>
    <t>Reached users/post</t>
  </si>
  <si>
    <t>% reach</t>
  </si>
  <si>
    <t>Interactions</t>
  </si>
  <si>
    <t>Interactions/post</t>
  </si>
  <si>
    <t>% interaction</t>
  </si>
  <si>
    <t>comments/post</t>
  </si>
  <si>
    <t>Pagelikes</t>
  </si>
  <si>
    <t>Interaction</t>
  </si>
  <si>
    <t>Graphs</t>
  </si>
  <si>
    <t>Lorem ipsum dolor sit amet, nam mauris aptent mauris fringilla urna, eget sociis.</t>
  </si>
  <si>
    <t>Lacus vestibulum, in et et sit aliquam tellus diam, condimentum habitasse sit vestibulum.</t>
  </si>
  <si>
    <t>A commodo nec nulla mi, velit volutpat.</t>
  </si>
  <si>
    <t>Orci imperdiet cubilia tellus lacus a semper, nisl ante vestibulum cum, non auctor, ac integer orci.</t>
  </si>
  <si>
    <t>Odio in rhoncus praesent sem, esse venenatis deleniti diam interdum sit, wisi lobortis nunc eros fusce, montes commodo vivamus nullam non libero.</t>
  </si>
  <si>
    <t>A purus duis, egestas ipsum convallis, tortor ac volutpat sit pellentesque, magna vivamus.</t>
  </si>
  <si>
    <t>Justo pharetra nec ante consectetuer a, fermentum ornare, est ultricies vestibulum quam congue tempor, turpis augue non vel scelerisque, dolor nulla pellentesque curabitur duis integer.</t>
  </si>
  <si>
    <t>Dui in ipsum semper eget, enim vestibulum nullam ut.</t>
  </si>
  <si>
    <t>Iaculis consequat gravida fames tempus urna, sed dictum dapibus ultricies dolor, at purus ac nec pellentesque augue, nulla urna curabitur sit ultrices, suspendisse elementum ut mollis aliquam quis phasellus.</t>
  </si>
  <si>
    <t>Turpis nostra commodo tristique consequat, nisl erat duis risus.</t>
  </si>
  <si>
    <t>Vel nisl neque nunc, est ac, sit adipiscing varius egestas dui.</t>
  </si>
  <si>
    <t>Viverra nulla ipsum integer aenean at urna, hendrerit augue, dui dolor.</t>
  </si>
  <si>
    <t>Viverra diam dolor arcu morbi et a, consequat dolor lectus vivamus pellentesque, illum gravida donec luctus dui viverra, quis elit massa lorem exercitation.</t>
  </si>
  <si>
    <t>Eu interdum amet feugiat, purus cursus et fusce pharetra mattis, integer ac est.</t>
  </si>
  <si>
    <t>Elementum penatibus magnis sollicitudin nisl, mattis ultrices velit posuere curabitur nec, quam cras.</t>
  </si>
  <si>
    <t>Pellentesque interdum.</t>
  </si>
  <si>
    <t>Imperdiet faucibus quis, vulputate et mollis eu ante conubia, sodales id inceptos blandit aliquam ante donec, convallis sagittis blandit aliquam posuere.</t>
  </si>
  <si>
    <t>Nec massa id sem, ut donec et pulvinar, viverra velit at pede ullamcorper, sit nullam.</t>
  </si>
  <si>
    <t>Ac dolor, in dolor ligula sit, odio vestibulum quisque praesent odio nulla, felis eu hac, cras turpis nonummy gravida donec.</t>
  </si>
  <si>
    <t>Proin a amet, duis vulputate viverra tellus arcu ac, nibh vestibulum, volutpat cumque in aliquam torquent condimentum nullam, euismod vitae quisque.</t>
  </si>
  <si>
    <t>Id placerat pede, mus vestibulum cursus.</t>
  </si>
  <si>
    <t>Diam in porta augue.</t>
  </si>
  <si>
    <t>Eros velit nunc ornare, lectus magna nunc sodales vel, morbi eget elit egestas condimentum ac imperdiet, sociis pharetra, amet elit curabitur consectetuer libero.</t>
  </si>
  <si>
    <t>Proin ante lacus rutrum ac quisque, augue tempus.</t>
  </si>
  <si>
    <t>Eros ac lectus facilisis, quam quisque.</t>
  </si>
  <si>
    <t>Metus lacus praesent, dis libero lacus, placerat risus sed nonummy, vitae faucibus hendrerit, risus praesent pellentesque neque sed vitae.</t>
  </si>
  <si>
    <t>A cubilia varius vitae elit placerat viverra, id bibendum tellus harum nulla quis vel.</t>
  </si>
  <si>
    <t>Arcu tincidunt scelerisque elit non, ornare tristique id vehicula, vehicula erat sagittis, tempus tortor orci neque luctus.</t>
  </si>
  <si>
    <t>Pharetra sapien condimentum praesent leo, tempus dui ac mattis integer odio assumenda, duis consequat.</t>
  </si>
  <si>
    <t>Tortor vehicula ac in sem, nulla quis mauris justo, purus nullam libero eu sed neque eu, consequat cras amet, amet nec blandit interdum ultricies.</t>
  </si>
  <si>
    <t>Ut sollicitudin sed mauris sed morbi, penatibus dolor donec sit praesent mauris sodales.</t>
  </si>
  <si>
    <t>Cras tincidunt ut, eget nam, mauris arcu leo massa, dolorum pellentesque.</t>
  </si>
  <si>
    <t>Eget ullamcorper ante enim viverra mauris elit, lorem morbi suspendisse nec.</t>
  </si>
  <si>
    <t>Eu consectetuer sunt dolore auctor sed, dui fringilla imperdiet velit dictumst id, nam in, urna nunc est porttitor hac sodales dui.</t>
  </si>
  <si>
    <t>Scelerisque auctor rhoncus nisl in, dolor luctus aenean luctus ut, cras habitasse, eros massa aliquam cum mauris eget sit.</t>
  </si>
  <si>
    <t>Sem metus mauris elementum lorem, morbi eu, quis lectus sollicitudin urna et arcu, consectetuer porta quia, eu diam est mi odio vestibulum auctor.</t>
  </si>
  <si>
    <t>In porttitor mauris, porttitor elit.</t>
  </si>
  <si>
    <t>Donec dolore quam elit, est vitae sed ut sed ac, massa non id in in amet, velit sed arcu, gravida vel.</t>
  </si>
  <si>
    <t>Fringilla feugiat elit et nec.</t>
  </si>
  <si>
    <t>Sed pellentesque et commodo, ac maecenas aliquam morbi id posuere, sodales mauris, suscipit dictumst eros tortor quos, vitae diam scelerisque id aptent sed vitae.</t>
  </si>
  <si>
    <t>At est.</t>
  </si>
  <si>
    <t>Nibh elit, tempor duis non ut parturient malesuada a, sem varius ac convallis dolor, id nibh dapibus ut nunc velit eget.</t>
  </si>
  <si>
    <t>Dolor in tempus venenatis necessitatibus ut erat, dolor aliquam adipiscing nec a vivamus suscipit, vestibulum vitae elit nulla massa ac ligula, proin 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</si>
</sst>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m/d/yy\ h:mm\ AM/P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6"/>
      <color theme="1"/>
      <name val="Tate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599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1" xfId="0" applyBorder="1"/>
    <xf numFmtId="0" fontId="0" fillId="0" borderId="1" xfId="0" applyFill="1" applyBorder="1"/>
    <xf numFmtId="0" fontId="10" fillId="0" borderId="0" xfId="0" applyNumberFormat="1" applyFont="1" applyFill="1" applyBorder="1" applyAlignment="1" applyProtection="1">
      <alignment horizontal="left"/>
    </xf>
    <xf numFmtId="0" fontId="6" fillId="0" borderId="0" xfId="3" applyNumberFormat="1" applyFill="1" applyBorder="1" applyAlignment="1" applyProtection="1">
      <alignment horizontal="left"/>
    </xf>
    <xf numFmtId="165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right"/>
    </xf>
    <xf numFmtId="0" fontId="7" fillId="5" borderId="0" xfId="0" applyFont="1" applyFill="1"/>
    <xf numFmtId="0" fontId="8" fillId="5" borderId="0" xfId="0" applyFont="1" applyFill="1"/>
    <xf numFmtId="0" fontId="11" fillId="0" borderId="0" xfId="0" applyFont="1" applyFill="1"/>
    <xf numFmtId="164" fontId="11" fillId="6" borderId="0" xfId="2" applyNumberFormat="1" applyFont="1" applyFill="1"/>
    <xf numFmtId="164" fontId="0" fillId="0" borderId="0" xfId="2" applyNumberFormat="1" applyFont="1"/>
    <xf numFmtId="164" fontId="0" fillId="7" borderId="0" xfId="2" applyNumberFormat="1" applyFont="1" applyFill="1"/>
    <xf numFmtId="164" fontId="0" fillId="6" borderId="0" xfId="2" applyNumberFormat="1" applyFont="1" applyFill="1"/>
    <xf numFmtId="0" fontId="0" fillId="4" borderId="0" xfId="0" applyFill="1"/>
    <xf numFmtId="0" fontId="4" fillId="4" borderId="0" xfId="0" applyFont="1" applyFill="1"/>
    <xf numFmtId="164" fontId="12" fillId="4" borderId="0" xfId="2" applyNumberFormat="1" applyFont="1" applyFill="1"/>
    <xf numFmtId="0" fontId="0" fillId="0" borderId="0" xfId="0" applyAlignment="1">
      <alignment wrapText="1"/>
    </xf>
    <xf numFmtId="0" fontId="3" fillId="3" borderId="1" xfId="0" applyFont="1" applyFill="1" applyBorder="1" applyProtection="1"/>
    <xf numFmtId="9" fontId="3" fillId="3" borderId="1" xfId="1" applyNumberFormat="1" applyFont="1" applyFill="1" applyBorder="1" applyProtection="1"/>
    <xf numFmtId="164" fontId="11" fillId="0" borderId="0" xfId="2" applyNumberFormat="1" applyFont="1" applyFill="1"/>
    <xf numFmtId="9" fontId="11" fillId="0" borderId="0" xfId="1" applyFont="1" applyFill="1"/>
    <xf numFmtId="164" fontId="0" fillId="0" borderId="0" xfId="2" applyNumberFormat="1" applyFont="1" applyFill="1"/>
    <xf numFmtId="0" fontId="7" fillId="8" borderId="1" xfId="0" applyFont="1" applyFill="1" applyBorder="1"/>
    <xf numFmtId="17" fontId="7" fillId="8" borderId="1" xfId="0" applyNumberFormat="1" applyFont="1" applyFill="1" applyBorder="1"/>
    <xf numFmtId="17" fontId="8" fillId="8" borderId="1" xfId="0" applyNumberFormat="1" applyFont="1" applyFill="1" applyBorder="1"/>
    <xf numFmtId="0" fontId="8" fillId="8" borderId="1" xfId="0" applyFont="1" applyFill="1" applyBorder="1"/>
    <xf numFmtId="0" fontId="8" fillId="9" borderId="0" xfId="0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17" fontId="5" fillId="4" borderId="0" xfId="0" applyNumberFormat="1" applyFont="1" applyFill="1" applyAlignment="1">
      <alignment horizontal="right"/>
    </xf>
    <xf numFmtId="0" fontId="9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Border="1" applyAlignment="1" applyProtection="1">
      <alignment horizontal="right"/>
    </xf>
    <xf numFmtId="0" fontId="10" fillId="4" borderId="0" xfId="0" applyNumberFormat="1" applyFont="1" applyFill="1" applyBorder="1" applyAlignment="1" applyProtection="1">
      <alignment horizontal="left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19">
    <dxf>
      <font>
        <color rgb="FFFF0000"/>
      </font>
    </dxf>
    <dxf>
      <font>
        <color rgb="FF007635"/>
      </font>
    </dxf>
    <dxf>
      <font>
        <color rgb="FFFF0000"/>
      </font>
    </dxf>
    <dxf>
      <font>
        <color rgb="FF007635"/>
      </font>
    </dxf>
    <dxf>
      <font>
        <color rgb="FFFF0000"/>
      </font>
    </dxf>
    <dxf>
      <font>
        <color rgb="FF007635"/>
      </font>
    </dxf>
    <dxf>
      <font>
        <color rgb="FFFF0000"/>
      </font>
    </dxf>
    <dxf>
      <font>
        <color rgb="FF007635"/>
      </font>
    </dxf>
    <dxf>
      <font>
        <color rgb="FFFF0000"/>
      </font>
    </dxf>
    <dxf>
      <font>
        <color rgb="FF007635"/>
      </font>
    </dxf>
    <dxf>
      <font>
        <color rgb="FFFF0000"/>
      </font>
    </dxf>
    <dxf>
      <font>
        <color rgb="FF007635"/>
      </font>
    </dxf>
    <dxf>
      <font>
        <color rgb="FFFF0000"/>
      </font>
    </dxf>
    <dxf>
      <font>
        <color rgb="FF007635"/>
      </font>
    </dxf>
    <dxf>
      <font>
        <color rgb="FFFF0000"/>
      </font>
    </dxf>
    <dxf>
      <font>
        <color rgb="FF007635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DD4B39"/>
      <color rgb="FFFFFF99"/>
      <color rgb="FFEAEAEA"/>
      <color rgb="FFE2E2E2"/>
      <color rgb="FFD6FBA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% reach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mmm\-yy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[0]!FBReach</c:f>
              <c:numCache>
                <c:formatCode>0%</c:formatCode>
                <c:ptCount val="13"/>
                <c:pt idx="0">
                  <c:v>0.19000703729767771</c:v>
                </c:pt>
                <c:pt idx="1">
                  <c:v>0.16538461538461538</c:v>
                </c:pt>
                <c:pt idx="2">
                  <c:v>0.12113870381586918</c:v>
                </c:pt>
                <c:pt idx="3">
                  <c:v>9.9469496021220169E-2</c:v>
                </c:pt>
                <c:pt idx="4">
                  <c:v>6.7332065906210395E-2</c:v>
                </c:pt>
                <c:pt idx="5">
                  <c:v>5.4426705370101601E-2</c:v>
                </c:pt>
                <c:pt idx="6">
                  <c:v>8.5185185185185183E-2</c:v>
                </c:pt>
                <c:pt idx="7">
                  <c:v>5.5045871559633031E-2</c:v>
                </c:pt>
                <c:pt idx="8">
                  <c:v>0.10743801652892561</c:v>
                </c:pt>
                <c:pt idx="9">
                  <c:v>6.5651260504201683E-2</c:v>
                </c:pt>
                <c:pt idx="10">
                  <c:v>3.6201615148983575E-2</c:v>
                </c:pt>
                <c:pt idx="11">
                  <c:v>3.1830238726790451E-2</c:v>
                </c:pt>
                <c:pt idx="12">
                  <c:v>8.9120229633679604E-2</c:v>
                </c:pt>
              </c:numCache>
            </c:numRef>
          </c:val>
          <c:smooth val="0"/>
        </c:ser>
        <c:ser>
          <c:idx val="1"/>
          <c:order val="1"/>
          <c:tx>
            <c:v>% interaction</c:v>
          </c:tx>
          <c:marker>
            <c:symbol val="none"/>
          </c:marker>
          <c:cat>
            <c:numRef>
              <c:f>[0]!Dates</c:f>
              <c:numCache>
                <c:formatCode>mmm\-yy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[0]!FBinteraction</c:f>
              <c:numCache>
                <c:formatCode>0%</c:formatCode>
                <c:ptCount val="13"/>
                <c:pt idx="0">
                  <c:v>4.0555555555555553E-2</c:v>
                </c:pt>
                <c:pt idx="1">
                  <c:v>3.4186046511627911E-2</c:v>
                </c:pt>
                <c:pt idx="2">
                  <c:v>4.7499999999999994E-2</c:v>
                </c:pt>
                <c:pt idx="3">
                  <c:v>4.6666666666666662E-2</c:v>
                </c:pt>
                <c:pt idx="4">
                  <c:v>5.2941176470588241E-2</c:v>
                </c:pt>
                <c:pt idx="5">
                  <c:v>7.1333333333333332E-2</c:v>
                </c:pt>
                <c:pt idx="6">
                  <c:v>5.434782608695652E-2</c:v>
                </c:pt>
                <c:pt idx="7">
                  <c:v>7.6666666666666661E-2</c:v>
                </c:pt>
                <c:pt idx="8">
                  <c:v>4.807692307692308E-2</c:v>
                </c:pt>
                <c:pt idx="9">
                  <c:v>2.6799999999999997E-2</c:v>
                </c:pt>
                <c:pt idx="10">
                  <c:v>5.5384615384615386E-2</c:v>
                </c:pt>
                <c:pt idx="11">
                  <c:v>7.0000000000000007E-2</c:v>
                </c:pt>
                <c:pt idx="12">
                  <c:v>4.8506787385836518E-2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22720"/>
        <c:axId val="251032704"/>
      </c:lineChart>
      <c:dateAx>
        <c:axId val="251022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251032704"/>
        <c:crosses val="autoZero"/>
        <c:auto val="1"/>
        <c:lblOffset val="100"/>
        <c:baseTimeUnit val="months"/>
      </c:dateAx>
      <c:valAx>
        <c:axId val="2510327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1022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3">
  <dgm:title val=""/>
  <dgm:desc val=""/>
  <dgm:catLst>
    <dgm:cat type="accent1" pri="11300"/>
  </dgm:catLst>
  <dgm:styleLbl name="node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1">
        <a:shade val="80000"/>
      </a:schemeClr>
      <a:schemeClr val="accent1">
        <a:tint val="7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/>
    <dgm:txEffectClrLst/>
  </dgm:styleLbl>
  <dgm:styleLbl name="node1">
    <dgm:fillClrLst>
      <a:schemeClr val="accent1">
        <a:shade val="80000"/>
      </a:schemeClr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lnNode1">
    <dgm:fillClrLst>
      <a:schemeClr val="accent1">
        <a:shade val="80000"/>
      </a:schemeClr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1">
        <a:shade val="80000"/>
        <a:alpha val="50000"/>
      </a:schemeClr>
      <a:schemeClr val="accent1">
        <a:tint val="7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/>
    <dgm:txEffectClrLst/>
  </dgm:styleLbl>
  <dgm:styleLbl name="fg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sibTrans1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9000"/>
      </a:schemeClr>
    </dgm:fillClrLst>
    <dgm:linClrLst meth="repeat">
      <a:schemeClr val="accent1">
        <a:tint val="99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80000"/>
      </a:schemeClr>
    </dgm:fillClrLst>
    <dgm:linClrLst meth="repeat">
      <a:schemeClr val="accent1">
        <a:tint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9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8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DD41C3E-3646-49C2-AB83-404857414BC1}" type="doc">
      <dgm:prSet loTypeId="urn:microsoft.com/office/officeart/2005/8/layout/pyramid2" loCatId="pyramid" qsTypeId="urn:microsoft.com/office/officeart/2005/8/quickstyle/simple2" qsCatId="simple" csTypeId="urn:microsoft.com/office/officeart/2005/8/colors/accent1_3" csCatId="accent1" phldr="1"/>
      <dgm:spPr/>
    </dgm:pt>
    <dgm:pt modelId="{CB671F8D-5072-4508-B45A-A65E16059A14}">
      <dgm:prSet phldrT="[Text]" custT="1"/>
      <dgm:spPr>
        <a:ln w="3175">
          <a:solidFill>
            <a:srgbClr val="3B5998"/>
          </a:solidFill>
        </a:ln>
      </dgm:spPr>
      <dgm:t>
        <a:bodyPr/>
        <a:lstStyle/>
        <a:p>
          <a:endParaRPr lang="en-GB" sz="900" baseline="0"/>
        </a:p>
      </dgm:t>
    </dgm:pt>
    <dgm:pt modelId="{3A2C200C-DFDB-404E-9357-CF0E89A4C903}" type="parTrans" cxnId="{A8E0F2AD-E723-4840-85C6-57DD9B1999A0}">
      <dgm:prSet/>
      <dgm:spPr/>
      <dgm:t>
        <a:bodyPr/>
        <a:lstStyle/>
        <a:p>
          <a:endParaRPr lang="en-GB" sz="900"/>
        </a:p>
      </dgm:t>
    </dgm:pt>
    <dgm:pt modelId="{E4061B27-DAF7-4821-8DA2-A21366245CA1}" type="sibTrans" cxnId="{A8E0F2AD-E723-4840-85C6-57DD9B1999A0}">
      <dgm:prSet/>
      <dgm:spPr/>
      <dgm:t>
        <a:bodyPr/>
        <a:lstStyle/>
        <a:p>
          <a:endParaRPr lang="en-GB" sz="900"/>
        </a:p>
      </dgm:t>
    </dgm:pt>
    <dgm:pt modelId="{8EA0FF11-F723-4877-AAA7-C56F48E4EEA8}">
      <dgm:prSet phldrT="[Text]" custT="1"/>
      <dgm:spPr>
        <a:ln w="3175">
          <a:solidFill>
            <a:srgbClr val="3B5998"/>
          </a:solidFill>
        </a:ln>
      </dgm:spPr>
      <dgm:t>
        <a:bodyPr/>
        <a:lstStyle/>
        <a:p>
          <a:pPr algn="ctr"/>
          <a:endParaRPr lang="en-GB" sz="900" baseline="0"/>
        </a:p>
      </dgm:t>
    </dgm:pt>
    <dgm:pt modelId="{495D73BD-A753-4236-A960-B74247A9F91C}" type="parTrans" cxnId="{377895F7-A837-4687-9AC8-DBA768564C74}">
      <dgm:prSet/>
      <dgm:spPr/>
      <dgm:t>
        <a:bodyPr/>
        <a:lstStyle/>
        <a:p>
          <a:endParaRPr lang="en-GB" sz="900"/>
        </a:p>
      </dgm:t>
    </dgm:pt>
    <dgm:pt modelId="{6B50DD05-0430-4370-8497-3AFE622767B1}" type="sibTrans" cxnId="{377895F7-A837-4687-9AC8-DBA768564C74}">
      <dgm:prSet/>
      <dgm:spPr/>
      <dgm:t>
        <a:bodyPr/>
        <a:lstStyle/>
        <a:p>
          <a:endParaRPr lang="en-GB" sz="900"/>
        </a:p>
      </dgm:t>
    </dgm:pt>
    <dgm:pt modelId="{F59E38B6-93FA-4A0A-AC1D-A770219C27AB}">
      <dgm:prSet phldrT="[Text]" custT="1"/>
      <dgm:spPr>
        <a:ln w="3175">
          <a:solidFill>
            <a:srgbClr val="3B5998"/>
          </a:solidFill>
        </a:ln>
      </dgm:spPr>
      <dgm:t>
        <a:bodyPr/>
        <a:lstStyle/>
        <a:p>
          <a:endParaRPr lang="en-GB" sz="900" baseline="0">
            <a:solidFill>
              <a:srgbClr val="00B050"/>
            </a:solidFill>
          </a:endParaRPr>
        </a:p>
      </dgm:t>
    </dgm:pt>
    <dgm:pt modelId="{53B98B5C-1624-42D5-9559-C37D21B8657C}" type="sibTrans" cxnId="{DF0DC49C-1414-45A7-9D8C-BD4EB7570C90}">
      <dgm:prSet/>
      <dgm:spPr/>
      <dgm:t>
        <a:bodyPr/>
        <a:lstStyle/>
        <a:p>
          <a:endParaRPr lang="en-GB" sz="900"/>
        </a:p>
      </dgm:t>
    </dgm:pt>
    <dgm:pt modelId="{C7C5E396-F414-4328-99A9-35F75A2DA1CD}" type="parTrans" cxnId="{DF0DC49C-1414-45A7-9D8C-BD4EB7570C90}">
      <dgm:prSet/>
      <dgm:spPr/>
      <dgm:t>
        <a:bodyPr/>
        <a:lstStyle/>
        <a:p>
          <a:endParaRPr lang="en-GB" sz="900"/>
        </a:p>
      </dgm:t>
    </dgm:pt>
    <dgm:pt modelId="{C923D5CD-4CAA-43EC-BA58-6F5F26A93A99}" type="pres">
      <dgm:prSet presAssocID="{CDD41C3E-3646-49C2-AB83-404857414BC1}" presName="compositeShape" presStyleCnt="0">
        <dgm:presLayoutVars>
          <dgm:dir/>
          <dgm:resizeHandles/>
        </dgm:presLayoutVars>
      </dgm:prSet>
      <dgm:spPr/>
    </dgm:pt>
    <dgm:pt modelId="{C8A5A1A7-3BE4-4711-A791-6A01139ABB69}" type="pres">
      <dgm:prSet presAssocID="{CDD41C3E-3646-49C2-AB83-404857414BC1}" presName="pyramid" presStyleLbl="node1" presStyleIdx="0" presStyleCnt="1" custAng="10800000"/>
      <dgm:spPr>
        <a:solidFill>
          <a:srgbClr val="3B5998"/>
        </a:solidFill>
      </dgm:spPr>
    </dgm:pt>
    <dgm:pt modelId="{215A959F-DB61-47A6-B81E-50BE9D2CF79C}" type="pres">
      <dgm:prSet presAssocID="{CDD41C3E-3646-49C2-AB83-404857414BC1}" presName="theList" presStyleCnt="0"/>
      <dgm:spPr/>
    </dgm:pt>
    <dgm:pt modelId="{9E3E77EF-8627-4882-A39F-DD5600654CA9}" type="pres">
      <dgm:prSet presAssocID="{F59E38B6-93FA-4A0A-AC1D-A770219C27AB}" presName="aNode" presStyleLbl="fgAcc1" presStyleIdx="0" presStyleCnt="3" custLinFactY="-1942" custLinFactNeighborX="-48652" custLinFactNeighborY="-100000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D69DA47C-4678-427F-B1FF-44CE10069F51}" type="pres">
      <dgm:prSet presAssocID="{F59E38B6-93FA-4A0A-AC1D-A770219C27AB}" presName="aSpace" presStyleCnt="0"/>
      <dgm:spPr/>
    </dgm:pt>
    <dgm:pt modelId="{ECDA31DF-5D1B-4989-8F06-4EDBE07CC84E}" type="pres">
      <dgm:prSet presAssocID="{CB671F8D-5072-4508-B45A-A65E16059A14}" presName="aNode" presStyleLbl="fgAcc1" presStyleIdx="1" presStyleCnt="3" custLinFactY="-1942" custLinFactNeighborX="-48652" custLinFactNeighborY="-100000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5A5357E1-D081-481B-9D83-2F42FBFFC7C5}" type="pres">
      <dgm:prSet presAssocID="{CB671F8D-5072-4508-B45A-A65E16059A14}" presName="aSpace" presStyleCnt="0"/>
      <dgm:spPr/>
    </dgm:pt>
    <dgm:pt modelId="{0A46B954-11A7-4807-A38F-F1C9490E5D9A}" type="pres">
      <dgm:prSet presAssocID="{8EA0FF11-F723-4877-AAA7-C56F48E4EEA8}" presName="aNode" presStyleLbl="fgAcc1" presStyleIdx="2" presStyleCnt="3" custLinFactY="-1942" custLinFactNeighborX="-48652" custLinFactNeighborY="-100000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23D334CF-11EB-41E0-B594-1457A869B4F8}" type="pres">
      <dgm:prSet presAssocID="{8EA0FF11-F723-4877-AAA7-C56F48E4EEA8}" presName="aSpace" presStyleCnt="0"/>
      <dgm:spPr/>
    </dgm:pt>
  </dgm:ptLst>
  <dgm:cxnLst>
    <dgm:cxn modelId="{A8E0F2AD-E723-4840-85C6-57DD9B1999A0}" srcId="{CDD41C3E-3646-49C2-AB83-404857414BC1}" destId="{CB671F8D-5072-4508-B45A-A65E16059A14}" srcOrd="1" destOrd="0" parTransId="{3A2C200C-DFDB-404E-9357-CF0E89A4C903}" sibTransId="{E4061B27-DAF7-4821-8DA2-A21366245CA1}"/>
    <dgm:cxn modelId="{377895F7-A837-4687-9AC8-DBA768564C74}" srcId="{CDD41C3E-3646-49C2-AB83-404857414BC1}" destId="{8EA0FF11-F723-4877-AAA7-C56F48E4EEA8}" srcOrd="2" destOrd="0" parTransId="{495D73BD-A753-4236-A960-B74247A9F91C}" sibTransId="{6B50DD05-0430-4370-8497-3AFE622767B1}"/>
    <dgm:cxn modelId="{1FCE4EA6-E162-4674-A6EF-B2726E17498D}" type="presOf" srcId="{CB671F8D-5072-4508-B45A-A65E16059A14}" destId="{ECDA31DF-5D1B-4989-8F06-4EDBE07CC84E}" srcOrd="0" destOrd="0" presId="urn:microsoft.com/office/officeart/2005/8/layout/pyramid2"/>
    <dgm:cxn modelId="{DF0DC49C-1414-45A7-9D8C-BD4EB7570C90}" srcId="{CDD41C3E-3646-49C2-AB83-404857414BC1}" destId="{F59E38B6-93FA-4A0A-AC1D-A770219C27AB}" srcOrd="0" destOrd="0" parTransId="{C7C5E396-F414-4328-99A9-35F75A2DA1CD}" sibTransId="{53B98B5C-1624-42D5-9559-C37D21B8657C}"/>
    <dgm:cxn modelId="{902C6073-CE4A-4E09-9353-99CA15EACE8D}" type="presOf" srcId="{CDD41C3E-3646-49C2-AB83-404857414BC1}" destId="{C923D5CD-4CAA-43EC-BA58-6F5F26A93A99}" srcOrd="0" destOrd="0" presId="urn:microsoft.com/office/officeart/2005/8/layout/pyramid2"/>
    <dgm:cxn modelId="{228A94AE-9560-4847-AEEC-C8FB03B7EECA}" type="presOf" srcId="{8EA0FF11-F723-4877-AAA7-C56F48E4EEA8}" destId="{0A46B954-11A7-4807-A38F-F1C9490E5D9A}" srcOrd="0" destOrd="0" presId="urn:microsoft.com/office/officeart/2005/8/layout/pyramid2"/>
    <dgm:cxn modelId="{1F6A944F-CD38-489D-84E9-9EC43F37773E}" type="presOf" srcId="{F59E38B6-93FA-4A0A-AC1D-A770219C27AB}" destId="{9E3E77EF-8627-4882-A39F-DD5600654CA9}" srcOrd="0" destOrd="0" presId="urn:microsoft.com/office/officeart/2005/8/layout/pyramid2"/>
    <dgm:cxn modelId="{35FD9F57-2C79-44CE-BE78-7259CDA16362}" type="presParOf" srcId="{C923D5CD-4CAA-43EC-BA58-6F5F26A93A99}" destId="{C8A5A1A7-3BE4-4711-A791-6A01139ABB69}" srcOrd="0" destOrd="0" presId="urn:microsoft.com/office/officeart/2005/8/layout/pyramid2"/>
    <dgm:cxn modelId="{5D5477C5-625C-45CE-8460-E44209B714BE}" type="presParOf" srcId="{C923D5CD-4CAA-43EC-BA58-6F5F26A93A99}" destId="{215A959F-DB61-47A6-B81E-50BE9D2CF79C}" srcOrd="1" destOrd="0" presId="urn:microsoft.com/office/officeart/2005/8/layout/pyramid2"/>
    <dgm:cxn modelId="{DF2A4D1B-5F2E-46B1-93FB-C6C42CA96DEC}" type="presParOf" srcId="{215A959F-DB61-47A6-B81E-50BE9D2CF79C}" destId="{9E3E77EF-8627-4882-A39F-DD5600654CA9}" srcOrd="0" destOrd="0" presId="urn:microsoft.com/office/officeart/2005/8/layout/pyramid2"/>
    <dgm:cxn modelId="{8A51EE55-84F1-4247-BA4B-99DD1E372B63}" type="presParOf" srcId="{215A959F-DB61-47A6-B81E-50BE9D2CF79C}" destId="{D69DA47C-4678-427F-B1FF-44CE10069F51}" srcOrd="1" destOrd="0" presId="urn:microsoft.com/office/officeart/2005/8/layout/pyramid2"/>
    <dgm:cxn modelId="{F7DCEAD2-4DA9-4792-B9CF-DF3EE326F027}" type="presParOf" srcId="{215A959F-DB61-47A6-B81E-50BE9D2CF79C}" destId="{ECDA31DF-5D1B-4989-8F06-4EDBE07CC84E}" srcOrd="2" destOrd="0" presId="urn:microsoft.com/office/officeart/2005/8/layout/pyramid2"/>
    <dgm:cxn modelId="{2B3A3E4D-0071-4A56-98E4-9FB5F76EAB57}" type="presParOf" srcId="{215A959F-DB61-47A6-B81E-50BE9D2CF79C}" destId="{5A5357E1-D081-481B-9D83-2F42FBFFC7C5}" srcOrd="3" destOrd="0" presId="urn:microsoft.com/office/officeart/2005/8/layout/pyramid2"/>
    <dgm:cxn modelId="{4908D154-B531-4DF8-95EA-EC07F6C51E9E}" type="presParOf" srcId="{215A959F-DB61-47A6-B81E-50BE9D2CF79C}" destId="{0A46B954-11A7-4807-A38F-F1C9490E5D9A}" srcOrd="4" destOrd="0" presId="urn:microsoft.com/office/officeart/2005/8/layout/pyramid2"/>
    <dgm:cxn modelId="{0C045FAC-0118-4AD0-A54C-492BB3CF3507}" type="presParOf" srcId="{215A959F-DB61-47A6-B81E-50BE9D2CF79C}" destId="{23D334CF-11EB-41E0-B594-1457A869B4F8}" srcOrd="5" destOrd="0" presId="urn:microsoft.com/office/officeart/2005/8/layout/pyramid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8A5A1A7-3BE4-4711-A791-6A01139ABB69}">
      <dsp:nvSpPr>
        <dsp:cNvPr id="0" name=""/>
        <dsp:cNvSpPr/>
      </dsp:nvSpPr>
      <dsp:spPr>
        <a:xfrm rot="10800000">
          <a:off x="0" y="0"/>
          <a:ext cx="2012673" cy="2571750"/>
        </a:xfrm>
        <a:prstGeom prst="triangle">
          <a:avLst/>
        </a:prstGeom>
        <a:solidFill>
          <a:srgbClr val="3B5998"/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9E3E77EF-8627-4882-A39F-DD5600654CA9}">
      <dsp:nvSpPr>
        <dsp:cNvPr id="0" name=""/>
        <dsp:cNvSpPr/>
      </dsp:nvSpPr>
      <dsp:spPr>
        <a:xfrm>
          <a:off x="369852" y="170636"/>
          <a:ext cx="1308238" cy="608781"/>
        </a:xfrm>
        <a:prstGeom prst="round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3175" cap="flat" cmpd="sng" algn="ctr">
          <a:solidFill>
            <a:srgbClr val="3B5998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GB" sz="900" kern="1200" baseline="0">
            <a:solidFill>
              <a:srgbClr val="00B050"/>
            </a:solidFill>
          </a:endParaRPr>
        </a:p>
      </dsp:txBody>
      <dsp:txXfrm>
        <a:off x="399570" y="200354"/>
        <a:ext cx="1248802" cy="549345"/>
      </dsp:txXfrm>
    </dsp:sp>
    <dsp:sp modelId="{ECDA31DF-5D1B-4989-8F06-4EDBE07CC84E}">
      <dsp:nvSpPr>
        <dsp:cNvPr id="0" name=""/>
        <dsp:cNvSpPr/>
      </dsp:nvSpPr>
      <dsp:spPr>
        <a:xfrm>
          <a:off x="369852" y="855515"/>
          <a:ext cx="1308238" cy="608781"/>
        </a:xfrm>
        <a:prstGeom prst="round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3175" cap="flat" cmpd="sng" algn="ctr">
          <a:solidFill>
            <a:srgbClr val="3B5998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GB" sz="900" kern="1200" baseline="0"/>
        </a:p>
      </dsp:txBody>
      <dsp:txXfrm>
        <a:off x="399570" y="885233"/>
        <a:ext cx="1248802" cy="549345"/>
      </dsp:txXfrm>
    </dsp:sp>
    <dsp:sp modelId="{0A46B954-11A7-4807-A38F-F1C9490E5D9A}">
      <dsp:nvSpPr>
        <dsp:cNvPr id="0" name=""/>
        <dsp:cNvSpPr/>
      </dsp:nvSpPr>
      <dsp:spPr>
        <a:xfrm>
          <a:off x="369852" y="1540394"/>
          <a:ext cx="1308238" cy="608781"/>
        </a:xfrm>
        <a:prstGeom prst="round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3175" cap="flat" cmpd="sng" algn="ctr">
          <a:solidFill>
            <a:srgbClr val="3B5998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GB" sz="900" kern="1200" baseline="0"/>
        </a:p>
      </dsp:txBody>
      <dsp:txXfrm>
        <a:off x="399570" y="1570112"/>
        <a:ext cx="1248802" cy="54934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2">
  <dgm:title val=""/>
  <dgm:desc val=""/>
  <dgm:catLst>
    <dgm:cat type="pyramid" pri="3000"/>
    <dgm:cat type="list" pri="21000"/>
    <dgm:cat type="convert" pri="17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compositeShape">
    <dgm:alg type="composite"/>
    <dgm:shape xmlns:r="http://schemas.openxmlformats.org/officeDocument/2006/relationships" r:blip="">
      <dgm:adjLst/>
    </dgm:shape>
    <dgm:presOf/>
    <dgm:varLst>
      <dgm:dir/>
      <dgm:resizeHandles/>
    </dgm:varLst>
    <dgm:choose name="Name0">
      <dgm:if name="Name1" func="var" arg="dir" op="equ" val="norm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l" for="ch" forName="theList" refType="w" refFor="ch" refForName="pyramid" fact="0.5"/>
          <dgm:constr type="h" for="des" forName="aSpace" refType="h" fact="0.1"/>
        </dgm:constrLst>
      </dgm:if>
      <dgm:else name="Name2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r" for="ch" forName="theList" refType="w" refFor="ch" refForName="pyramid" fact="0.5"/>
          <dgm:constr type="h" for="des" forName="aSpace" refType="h" fact="0.1"/>
        </dgm:constrLst>
      </dgm:else>
    </dgm:choose>
    <dgm:ruleLst/>
    <dgm:choose name="Name3">
      <dgm:if name="Name4" axis="ch" ptType="node" func="cnt" op="gte" val="1">
        <dgm:layoutNode name="pyramid" styleLbl="node1">
          <dgm:alg type="sp"/>
          <dgm:shape xmlns:r="http://schemas.openxmlformats.org/officeDocument/2006/relationships" type="triangle" r:blip="">
            <dgm:adjLst/>
          </dgm:shape>
          <dgm:presOf/>
          <dgm:constrLst/>
          <dgm:ruleLst/>
        </dgm:layoutNode>
        <dgm:layoutNode name="theList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aNode" refType="w"/>
            <dgm:constr type="h" for="ch" forName="aNode" refType="h"/>
            <dgm:constr type="primFontSz" for="ch" ptType="node" op="equ"/>
          </dgm:constrLst>
          <dgm:ruleLst/>
          <dgm:forEach name="aNodeForEach" axis="ch" ptType="node">
            <dgm:layoutNode name="aNode" styleLbl="fgAcc1">
              <dgm:varLst>
                <dgm:bulletEnabled val="1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desOrSelf" ptType="node"/>
              <dgm:constrLst>
                <dgm:constr type="primFontSz" val="65"/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  <dgm:layoutNode name="a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layoutNode>
      </dgm:if>
      <dgm:else name="Name5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7" Type="http://schemas.openxmlformats.org/officeDocument/2006/relationships/chart" Target="../charts/char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e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152400</xdr:rowOff>
    </xdr:from>
    <xdr:to>
      <xdr:col>6</xdr:col>
      <xdr:colOff>295275</xdr:colOff>
      <xdr:row>5</xdr:row>
      <xdr:rowOff>47625</xdr:rowOff>
    </xdr:to>
    <xdr:sp macro="" textlink="Data!B27">
      <xdr:nvSpPr>
        <xdr:cNvPr id="2" name="Rounded Rectangular Callout 1"/>
        <xdr:cNvSpPr/>
      </xdr:nvSpPr>
      <xdr:spPr>
        <a:xfrm>
          <a:off x="3609975" y="4514850"/>
          <a:ext cx="1047750" cy="466725"/>
        </a:xfrm>
        <a:prstGeom prst="wedgeRoundRectCallout">
          <a:avLst>
            <a:gd name="adj1" fmla="val -34414"/>
            <a:gd name="adj2" fmla="val 68877"/>
            <a:gd name="adj3" fmla="val 16667"/>
          </a:avLst>
        </a:prstGeom>
        <a:solidFill>
          <a:srgbClr val="3B5998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BC04FAD8-3DB5-4BC2-B511-B6D9CA29F4C5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 algn="l"/>
            <a:t>57 comments per post</a:t>
          </a:fld>
          <a:endParaRPr lang="en-GB" sz="10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55562</xdr:colOff>
      <xdr:row>1</xdr:row>
      <xdr:rowOff>52388</xdr:rowOff>
    </xdr:from>
    <xdr:to>
      <xdr:col>1</xdr:col>
      <xdr:colOff>369887</xdr:colOff>
      <xdr:row>2</xdr:row>
      <xdr:rowOff>149938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" y="306388"/>
          <a:ext cx="314325" cy="319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17</xdr:row>
      <xdr:rowOff>114300</xdr:rowOff>
    </xdr:to>
    <xdr:sp macro="" textlink="">
      <xdr:nvSpPr>
        <xdr:cNvPr id="6" name="AutoShape 2" descr="data:image/jpeg;base64,/9j/4AAQSkZJRgABAQAAAQABAAD/2wCEAAkGBxQHEhUSERMVFRUWFhoXGBMVGBUYHRgbGBgXGRgcHRYZHCggGB0pHBcVITMhJyorLi4uGB8zPTMsNygtLisBCgoKBQUFDgUFDisZExkrKysrKysrKysrKysrKysrKysrKysrKysrKysrKysrKysrKysrKysrKysrKysrKysrK//AABEIAMwAzAMBIgACEQEDEQH/xAAcAAEAAgIDAQAAAAAAAAAAAAAABwgFBgIDBAH/xABGEAABAwICBgYFCQUIAwEAAAABAAIDBBEFBgcSITFBURMiYXGBkQgUQqGxFSMyUmJygpKiM7KzwdEWJENTY3N0woOT4TX/xAAUAQEAAAAAAAAAAAAAAAAAAAAA/8QAFBEBAAAAAAAAAAAAAAAAAAAAAP/aAAwDAQACEQMRAD8AnFERAREQERfCbIPq4veIwSSAALknYABzKjPPOmOmwAmKlAqptoJa75th7Xj6R7By3hQdmvPFZms/3mY6nCFnVYPwjee03QWGzJpXw7Art6bp3j2ILP8A131R5qOMX0+VE1xTUscXJ0jjIe+wDQO7aocRBueIaUsUrr3q3MB9mMNZbuIFx5rXqnMFXVbZKqof96WQ/ErGog7JJ3S7XOce8kruhxGaD6EsjfuvcPgV5UQbDQZ4xHD/ANnW1A7HSOePyvuFs+EaasSobdIY5x/qMsT+JllG6ILB4Bp5p6ohtZTvg+2w9K3vIsHDuAcpMwTMNNjzdalnjl2XIa4XHe3eFTBdtNUPpHB8b3Me03D2EtIPY4bQgu8irplHTfU4bqsrWCoj3a4s2Qdv1X9xt3qdMt5lpszR9LSytkGzWbucwng5u9pQZdERAREQEREBERARFgs45qgyjTmeoPYyMfSkdwAHxPBB68wY9Bl2Ez1UgjYOe9x5NbvcewKt+kPSnUZsLoorwU27owes8f6jhv8AujZ3rXc55tnzhOZqg2AuI4hfVjbfcBz3XO827gMAgIiICIsjguBVOOv1KWCSV3HUaSB9525o7SQgxyKX8A0D1NWA6rnZAPqMHSO87gD3rdsP0G4bTftDPMeOs8NHgGNBHmUFakVqotEeEx7qW/fJKfi5fJdEOEy76UjuklHwcgqsisfiOgmgqLmKWoiPAazHtHg5usfzLTMb0D1VKCaWeOcfVcDG74kX8UERosjjWA1OAv6Oqgkid9tpAP3XbnDtBKxyAvbg+LTYLK2ankdHI3c5pts4g8x2FeJEFk9G2luLMerT1mrDU7AHbmSndsv9F32fLkpQVHFOeiTSvr6lDiD9uxsVS47+AZITx5O8+aCcEREBERARF8Jsgx2Y8ciy7TyVM7rMYL24uPBo5knYqm50zZPnCoM85sN0cQJ1Y232AczzPE+AGxaYc8nNlT0UTv7tASGW3PduMnbyHZ3qPkBERAXOGJ07g1gLnOIAa0Ekk7gAN5X2nhdUuaxjS5ziGtaBckk2AA4kkqy+irRmzKrBUVAD6twvfeIQfZb9rm7wHaGoZD0ImcNnxMuaDtFKw2P438O4be1TbhmHRYVGIoI2xsbuawAD/wCntXqXx7gwEkgAbyeCD6ii7OWmmlwYujpB61IPaabRA/fH0/w8t4URY7pTxPGbh1QYmn2IB0Y/N9L3oLWlwG8hfA8HiFSWrrZK060sj5Dze5zj5krhBO6nIcxzmuG5zSQR4hBd9FUrAdJOJYGepUve36k3zgP5tvkVMuQ9MdPj2pDVgU85sL3+aeexxN2X5HzKCR8Rw+LE2GKeNsjHb2PAIPgVCmkDQp0YdPhlzvJpXG5/8bt5+6fPgp0RBR6SMxEtcCHAkFpFiCNhBB3FcVZPS/o2bmKN1XSttVMF3NAHzzRw+/yPHdyIra5pYSCLEbCDwQfEREE/aE9JBxHVw+sdeRotBKTteB7Dr73AbjxHaNsyqj8EzqdzXsJa5pDmuGwgg3BB4G6tZorzoM5Ums8gVEVmzNHE26rwOAdY+IKDdEREBRjp0zgcApRSxH56pDgSDtZFuce831R+LkpMe8RgkkAAXJOwADebqoWkHMpzXXS1HsX1Ihyjbsbs4E7/ABQa2iIgIizOTsDdmStgpW3tI8axHssG158Gg+NkEv6A8jiNnylUM6zrina4bm7jJY8TtAPK54qa11UtO2jY2OMBrGNDWtHAAWAXag8+IVseGxvmmeGRsaXOe42AAVadJelCbNbnQQExUgNg0bHS9rzy5N87rI6cs8nGZzQwO+YhPXIP7SQb+9rd3ffsUUoCLO5QynU5um6KmZe218jtjGDm53wG8+al6j0AQhg6WskL7bdRjQ2/ZrXJQQIilPOehapwRjpqV/rMbQS5ltWQAbyG3s/jsG3sUWICIiCcNCmkl8j24fWvLtbZBK7abj/DceOzcT3clOapBBM6nc17CQ5pDmkcCDcHzVw8kY3/AGioaepNtZ8Y17bg8dV+zgNYHwsgzirjp6ygMGqW1kLbR1LjrgDY2XefzC7u8OVjlq2k3AxmDDaiK13BnSM7Hx9YbeG4juJQVFREQFs+jvNbsoVjJxcxnqStHFhIvs5i1x3dq1hEF4IJW1DWvYQ5rgHNcNoIIuCDysuai/QJmj5ZojSyH5yls0dsbr6h8CHN8BzUoING0y4/8hYZLqmz5vmWfjB1vJgcqqqY/SRxTpqimpgf2UbpHDtkIAuO5n6iocQEREBTJ6N+FCaoqakj9mxsbT2vJJ9zQobVivRvhDcPnfxdVFvg2KIj94oJZWtaRcfOWsPnqG/TDdWO/wBd/VafC9/BbKof9JGtMVLTQg215S4jmGN/q4IK/PcXkkkkk3JO0knftXZRUrq6RkUYu97gxo5lxAHvK6VIGg3CRimKxl26Bjprcy2zW+Tnh34UFhMkZYjylSMp4wLga0j+L3n6RPwHIALPoiAqkaVsNZhOLVcUYAbrteABYDpI2SEAcgXkK26qbpeqxW4xWOG4Paz/ANcbIz72lBpyIiArGejpXGooJYj/AIU5t3PaHfG6rmp19Gl5LawcNaI+JD7/AACCblxe0PBB2gixHeuSIKVY5S+pVM8X+XLIz8ryP5LwrO58FsTrv+XP/FesEgIiIN50NY/8hYnFrGzJ/mX/AIyNT9Yb5q1So8xxYQQSCDcEbLEdqujl/EhjFNDUC3zsbX7OZAJHndBV/TBXevYvVG9wxwjHZqNAI89ZaYslmao9arKmQ+3PK7ze4rGoCIiArHejj/8Amzf8t/8ABgVcVPPo114MVXT32h7JQOxzdU/utQTUoQ9JeG4on8AZW/m6M/8AVTeo706YA7GcNdIwXfTu6Ww+qAQ/yab+CCsCmD0bmA1dSTvELQPF234BQ+pC0F4wMLxRjXmzZ2Ohvw1jZzPMt1fxILQoiIPLitc3DIZZ3mzY2OeT2NBJ+CpdiFWa+WSV30pHuee9xJ/mrJ6e8X+TsLdEDZ1Q9sf4Qdd3uaB3EqsiAiIgKf8A0bKbVpqqT60rW/lbf/soAVo9BuG+oYTE4ixmc+TwLiG+5vvQSAiLpragUkb5DuY0uP4QT/JBTzO0nTYjWuG41U5HcZX2WFXdWTesSPefacXeZJXSgIiICtFoPxD1rCIQ51zG58fdZ1wPIhVdUtaJcyOwejkjBG2dztvayIfyQRTUP6V7nHi4nzK616sUi6CaVv1ZHjycQvKgIiIC3PRPmcZXxCN7zaGX5qXsDjsd+F1j3XWmIgvE06wuNoPFHtDwQRcEWI53UD6KtLbaFjaPEXEMbZsVRYnVG4NfbbYcHefNTpS1LKxofG9r2OFw5pBBHYQgqZpPy4Mr4jNAwWjNpIxyY/bbwOsPBY/JFA7FMQpYm3u6dm0bwGuDnHwAJ8FtWnnEm4hirmtIPQxMiJHMazz5F9vBez0esK9cxF05FxTxOIPJ0nUH6TIgskiIgrz6RmL+sVkNMD1Yotc/ekJ4djWj8yiJbxpscTjVXf8A0v4ES0dAREQe7BMMfjVRFTxDryvDB2X3nwFz4K5mGUTcNhjhjFmRMaxo5BjQ0e4KGfR/yWY74nO0i4LIGkcDsfJ8Wjvd2Kb0BaNpnxsYLhc23rzWgZv3vuXbt1mNefAc1vKrl6QOZhidW2kjddlMOtb/ADHWv5Cw7yUEUoiICIiAspheIupGFrQfpX2dw/osWtxydg/yhC51r2kI/S0/zQY/SDRfJ+JVke6073Adj3a49zgteUkafML9RxQyW2TxtffmR1D+6FG6AiIgIiICyuDZjqsDN6aoli7GuNvFu4+SxSIO6rqXVj3SSOLnvcXOceJJuSrB+jnhfq9FNUEbZZtVp+zGAPLWLvJV2VwtH2FfImHUsFrFsQLvvP67/wBTig2FEXSatgk6LXb0mrralxrat7XtvtcFBEGnHR9Li7hX0jC94YGzRt+kQ36L2jiQNhHIDtUCTQugcWvaWuG9rgQR3g7leBeDEMEpsT/b08Mv+5Gx/wC8CgpdFGZiGtBcSbAAEknsA3qV9HGh+bFHtnxBjooAQRCdj5eO0b2N79p96nnD8DpsM/YU0MX+3Gxn7oCyCDhBC2naGMAa1oADQLAAbAAFzRYXNeZ6fKkBnqX2G5rBtc93BrRxPuHFBj9I+cGZOpHSk3lfdkLObyN5+yN5PcOIVSqid1S9z3kuc5xc5x3kuNyT4lZzO2bJs4VLp5jYbRHEN0bL7AOZ5nifADX0BERAREQFYbQTgbZcNMj2B3STvcCeQaxnxYVXlW60YYX8kYXSxkWJjDyO2Trn4oNI9I7BTVU0FW0fsHlj/uy6tie5zQPxlV8Vz8z4Q3HqWamdb52NzQTwNuqfA2KprVU7qR7o5AWvY4tc07w5psR5goOpERAREQEREGYydhpxeupoAL68zAfu6wLj4NBPgrlNbqiw3BVl0A4f65irZCNkMT337XDox7nu8lZtAVZdM+PyDGnuhkcx1M2ONj2Eggga52j7T3DwVmXu1ASdwF1THNOI/K1ZUT3v0kr3A8wXG3usgmHI2nBuq2HFAQ7d6yxtwe17BtHe0HuCmDDcYgxVofBNHI07ixwPuVKl2QzOgN2OLTzaSPggu+sbiWP02FtLp6iKMDi57R/NU6+VJz/jS/nf/VeV7zIbkknmdqCwmbNOVNRazKBhnfwlcCyMHsB6zvIDtUG5hzBUZjlM1VK6Rx3X3NHJrdzR2BYtEBERAREQEREGTyzhDsfq4aZu+WQNJHAb3HwaCfBXOjYIwGgWAFgBwA3KAfRzwD1meatc3qxN6Nh5vftdbubb84VgEBV09ILLHybVMrY2/N1Gx9uErRx+82x/C5WLWIzXgEeZqWWll3Pbsda+o4fRcO0GxQUzRe3GcLkwWeSnnbqyRuLXDhs4g8Qd4PavEgIiICIiCbvRqpetWS8LRs97ip1UPejZHakqnc52jyYD/wBlMKDVNKOM/IWF1MoNnOZ0TLb9aTqAjuBLvwqo6mv0jcwiR8NAw/Q+dktzdsYD22ufFqhRAREQEREBERAREQEREBdlPA6pe1jAXOc4Na0bySbADxK61NHo/wCTPWHnEp29Vl2wA8Xe0/uA2DtJ5IJeyRl5uV6KGmFrtbd5HtPO158/cAs6iICIiCL9NWQf7Rw+t07f7zC3a0DbLGNttm9w3jxHJVsV41B+mbRjrl1fQs27XTwNG/iZGgceY8eaCDEREBERBYj0bh/caj/kn+HGpLzBjEeA08tTMbMjaXHmeTR2k2A71E/o41bYaWs13BrWSNeSTYAahuSTuHVWnaYdIX9qZfV6Zx9ViO8bOlePaP2RwHjx2Bo2YcXfj1TLUy/SleXEcuAHcAAPBY5EQEREBERAREQEREBEWcyhlefNtQ2Cnb2vkP0Y28XOPwHFB7tHWTn5zqhELtiZZ00n1W33D7TrEDxPBWxoKJmHRshiaGRsaGtaNwA3LG5SyzBlSnbT07dg2ueba0jrbXOPE/AWCzSAiIgIiICIiCGtKeiP5Rc6rw5obIbmSnFgHnfrM4Bx4t3HsO+BJoXU7ix7S1zTYtcCCCN4IO0FXgWl590b0ucgXuHRVAFmzsAueQe32x7+1BVBFs+csi1eUHWqGXjJ6s7Llh8bdU9h961hB64MTlp4nwMkc2OQgvYDYO1d1+duS8iIgIiICIiAiIgIiICLsp4HVLgyNrnucbBrQSSeQA2lTJkPQk+oLZsTOo3eKZh6x++72R2C57Qg0HIuRKnOcloRqRNPXncDqt7B9d32R42Vn8p5YgypA2CmbYb3PNtaR3FzjxPuCyVBRR4dG2KFjY42CzWNFgB3L0ICIiAiIgIiICIiAiIg4TQtqGlr2hzXCxa4Agg8CDsIUZZv0LUmM3fSn1WTk0a0Z72XBb3g8dxUoIgqrmTRTiOBXPQ9Owe3Bd/6La3uWkPaWEgggg2IOyxHYrwrH4rglPjAtUQRS7LddjSfMi4QUsRWixPQ/hdVdwgdGT/lyOFu5puPco3zVoypMHdaOSoOy/WdGfhGEESospieHNpHBrS47bbbf0WdwPKsOIW13SC/1S3+bSg05FYbL2hrDpWtfIaiTWF9V0jQP0MB963TCNHeG4RYx0kZI9qQdIfN90FWMEy9U4+7VpYJJTuJa3YO9x6rfEqUMt6B56kh1dO2JvGOLrvPZrHqt7+t3Kfo2CMANAAGwACwHguSDBZZyhR5Xbalhaw2sZDte7vedvhuWdREBERAREQEREH/2Q=="/>
        <xdr:cNvSpPr>
          <a:spLocks noChangeAspect="1" noChangeArrowheads="1"/>
        </xdr:cNvSpPr>
      </xdr:nvSpPr>
      <xdr:spPr bwMode="auto">
        <a:xfrm>
          <a:off x="10648950" y="779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2</xdr:row>
      <xdr:rowOff>152400</xdr:rowOff>
    </xdr:from>
    <xdr:to>
      <xdr:col>4</xdr:col>
      <xdr:colOff>257175</xdr:colOff>
      <xdr:row>14</xdr:row>
      <xdr:rowOff>95250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4</xdr:col>
      <xdr:colOff>28575</xdr:colOff>
      <xdr:row>6</xdr:row>
      <xdr:rowOff>47625</xdr:rowOff>
    </xdr:from>
    <xdr:to>
      <xdr:col>6</xdr:col>
      <xdr:colOff>819150</xdr:colOff>
      <xdr:row>14</xdr:row>
      <xdr:rowOff>152401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133350</xdr:colOff>
      <xdr:row>4</xdr:row>
      <xdr:rowOff>66675</xdr:rowOff>
    </xdr:from>
    <xdr:to>
      <xdr:col>3</xdr:col>
      <xdr:colOff>400050</xdr:colOff>
      <xdr:row>5</xdr:row>
      <xdr:rowOff>152400</xdr:rowOff>
    </xdr:to>
    <xdr:sp macro="" textlink="Data!B24">
      <xdr:nvSpPr>
        <xdr:cNvPr id="21" name="Rounded Rectangle 20"/>
        <xdr:cNvSpPr/>
      </xdr:nvSpPr>
      <xdr:spPr>
        <a:xfrm>
          <a:off x="1104900" y="4810125"/>
          <a:ext cx="1114425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A9E07086-DDBB-4F67-A9C3-155FE4F6C5A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590K page likes</a:t>
          </a:fld>
          <a:endParaRPr lang="en-GB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6</xdr:row>
      <xdr:rowOff>123826</xdr:rowOff>
    </xdr:from>
    <xdr:to>
      <xdr:col>3</xdr:col>
      <xdr:colOff>609600</xdr:colOff>
      <xdr:row>9</xdr:row>
      <xdr:rowOff>114300</xdr:rowOff>
    </xdr:to>
    <xdr:sp macro="" textlink="Data!B25">
      <xdr:nvSpPr>
        <xdr:cNvPr id="22" name="Rounded Rectangle 21"/>
        <xdr:cNvSpPr/>
      </xdr:nvSpPr>
      <xdr:spPr>
        <a:xfrm>
          <a:off x="1057275" y="5248276"/>
          <a:ext cx="1371600" cy="56197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fld id="{BB7459FD-4578-4C4A-871E-7922E4391E90}" type="TxLink">
            <a:rPr lang="en-US" sz="900" b="0" i="0" u="none" strike="noStrike">
              <a:solidFill>
                <a:srgbClr val="000000"/>
              </a:solidFill>
              <a:latin typeface="Calibri"/>
            </a:rPr>
            <a:pPr algn="l"/>
            <a:t>53K reached users/post 9% reach (reached users/page likes)</a:t>
          </a:fld>
          <a:endParaRPr lang="en-GB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95250</xdr:colOff>
      <xdr:row>9</xdr:row>
      <xdr:rowOff>95250</xdr:rowOff>
    </xdr:from>
    <xdr:to>
      <xdr:col>3</xdr:col>
      <xdr:colOff>438150</xdr:colOff>
      <xdr:row>13</xdr:row>
      <xdr:rowOff>38099</xdr:rowOff>
    </xdr:to>
    <xdr:sp macro="" textlink="Data!B26">
      <xdr:nvSpPr>
        <xdr:cNvPr id="23" name="Rounded Rectangle 22"/>
        <xdr:cNvSpPr/>
      </xdr:nvSpPr>
      <xdr:spPr>
        <a:xfrm>
          <a:off x="1066800" y="5743575"/>
          <a:ext cx="1190625" cy="704849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fld id="{86629448-EA35-421B-8AA0-95D5B4AD84CE}" type="TxLink">
            <a:rPr lang="en-US" sz="900" b="0" i="0" u="none" strike="noStrike">
              <a:solidFill>
                <a:srgbClr val="000000"/>
              </a:solidFill>
              <a:latin typeface="Calibri"/>
            </a:rPr>
            <a:pPr algn="l"/>
            <a:t>3K interactions/post 5% interaction (interactions/reached users)</a:t>
          </a:fld>
          <a:endParaRPr lang="en-GB" sz="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showZeros="0" tabSelected="1" zoomScale="120" zoomScaleNormal="120" workbookViewId="0">
      <selection activeCell="I5" sqref="I5"/>
    </sheetView>
  </sheetViews>
  <sheetFormatPr defaultRowHeight="15" x14ac:dyDescent="0.25"/>
  <cols>
    <col min="1" max="1" width="1.85546875" style="1" customWidth="1"/>
    <col min="2" max="7" width="13.140625" style="1" customWidth="1"/>
    <col min="8" max="8" width="2" style="1" customWidth="1"/>
    <col min="9" max="16384" width="9.140625" style="1"/>
  </cols>
  <sheetData>
    <row r="1" spans="2:7" ht="20.25" x14ac:dyDescent="0.3">
      <c r="B1" s="31"/>
      <c r="G1" s="30"/>
    </row>
    <row r="2" spans="2:7" ht="17.25" customHeight="1" x14ac:dyDescent="0.25">
      <c r="B2" s="16"/>
      <c r="C2" s="16"/>
      <c r="D2" s="16"/>
      <c r="E2" s="16"/>
      <c r="F2" s="16"/>
      <c r="G2" s="32">
        <v>41974</v>
      </c>
    </row>
    <row r="3" spans="2:7" ht="17.25" customHeight="1" x14ac:dyDescent="0.25">
      <c r="B3" s="16"/>
      <c r="C3" s="16"/>
      <c r="D3" s="16"/>
      <c r="E3" s="16"/>
      <c r="F3" s="16"/>
      <c r="G3" s="16"/>
    </row>
    <row r="4" spans="2:7" ht="17.25" customHeight="1" x14ac:dyDescent="0.25">
      <c r="B4" s="16"/>
      <c r="C4" s="16"/>
      <c r="D4" s="16"/>
      <c r="E4" s="16"/>
      <c r="F4" s="18"/>
      <c r="G4" s="16"/>
    </row>
    <row r="5" spans="2:7" ht="17.25" customHeight="1" x14ac:dyDescent="0.25">
      <c r="B5" s="16"/>
      <c r="C5" s="16"/>
      <c r="D5" s="16"/>
      <c r="E5" s="16"/>
      <c r="F5" s="16"/>
      <c r="G5" s="16"/>
    </row>
    <row r="6" spans="2:7" ht="17.25" customHeight="1" x14ac:dyDescent="0.25">
      <c r="B6" s="16"/>
      <c r="C6" s="16"/>
      <c r="D6" s="16"/>
      <c r="E6" s="16"/>
      <c r="F6" s="16"/>
      <c r="G6" s="16"/>
    </row>
    <row r="7" spans="2:7" ht="17.25" customHeight="1" x14ac:dyDescent="0.25">
      <c r="B7" s="16"/>
      <c r="C7" s="16"/>
      <c r="D7" s="16"/>
      <c r="E7" s="16"/>
      <c r="F7" s="16"/>
      <c r="G7" s="16"/>
    </row>
    <row r="8" spans="2:7" ht="17.25" customHeight="1" x14ac:dyDescent="0.25">
      <c r="B8" s="16"/>
      <c r="C8" s="16"/>
      <c r="D8" s="16"/>
      <c r="E8" s="16"/>
      <c r="F8" s="16"/>
      <c r="G8" s="16"/>
    </row>
    <row r="9" spans="2:7" ht="17.25" customHeight="1" x14ac:dyDescent="0.25">
      <c r="B9" s="16"/>
      <c r="C9" s="16"/>
      <c r="D9" s="16"/>
      <c r="E9" s="16"/>
      <c r="F9" s="16"/>
      <c r="G9" s="16"/>
    </row>
    <row r="10" spans="2:7" ht="17.25" customHeight="1" x14ac:dyDescent="0.25">
      <c r="B10" s="16"/>
      <c r="C10" s="16"/>
      <c r="D10" s="16"/>
      <c r="E10" s="16"/>
      <c r="F10" s="16"/>
      <c r="G10" s="16"/>
    </row>
    <row r="11" spans="2:7" ht="17.25" customHeight="1" x14ac:dyDescent="0.25">
      <c r="B11" s="16"/>
      <c r="C11" s="16"/>
      <c r="D11" s="16"/>
      <c r="E11" s="16"/>
      <c r="F11" s="16"/>
      <c r="G11" s="16"/>
    </row>
    <row r="12" spans="2:7" ht="17.25" customHeight="1" x14ac:dyDescent="0.25">
      <c r="B12" s="16"/>
      <c r="C12" s="16"/>
      <c r="D12" s="16"/>
      <c r="E12" s="16"/>
      <c r="F12" s="16"/>
      <c r="G12" s="16"/>
    </row>
    <row r="13" spans="2:7" ht="17.25" customHeight="1" x14ac:dyDescent="0.25">
      <c r="B13" s="16"/>
      <c r="C13" s="16"/>
      <c r="D13" s="16"/>
      <c r="E13" s="16"/>
      <c r="F13" s="16"/>
      <c r="G13" s="16"/>
    </row>
    <row r="14" spans="2:7" ht="17.25" customHeight="1" x14ac:dyDescent="0.25">
      <c r="B14" s="16"/>
      <c r="C14" s="16"/>
      <c r="D14" s="16"/>
      <c r="E14" s="17"/>
      <c r="F14" s="17"/>
      <c r="G14" s="16"/>
    </row>
    <row r="15" spans="2:7" ht="17.25" customHeight="1" x14ac:dyDescent="0.25">
      <c r="B15" s="16"/>
      <c r="C15" s="16"/>
      <c r="D15" s="16"/>
      <c r="E15" s="17"/>
      <c r="F15" s="17"/>
      <c r="G15" s="16"/>
    </row>
    <row r="25" spans="2:2" x14ac:dyDescent="0.25">
      <c r="B25" s="2"/>
    </row>
    <row r="41" spans="2:3" x14ac:dyDescent="0.25">
      <c r="B41" s="2"/>
      <c r="C41" s="2"/>
    </row>
    <row r="53" spans="2:2" x14ac:dyDescent="0.25">
      <c r="B53" s="2"/>
    </row>
  </sheetData>
  <pageMargins left="0.25" right="0.25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99"/>
  </sheetPr>
  <dimension ref="A1:AK2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RowHeight="15" x14ac:dyDescent="0.25"/>
  <cols>
    <col min="1" max="1" width="16.5703125" style="3" customWidth="1"/>
    <col min="2" max="13" width="11.140625" style="3" bestFit="1" customWidth="1"/>
    <col min="14" max="14" width="11.140625" style="4" bestFit="1" customWidth="1"/>
    <col min="15" max="15" width="9.5703125" style="4" customWidth="1"/>
    <col min="16" max="26" width="9.140625" style="4"/>
    <col min="27" max="27" width="8.7109375" style="4" customWidth="1"/>
    <col min="28" max="28" width="7.140625" style="4" bestFit="1" customWidth="1"/>
    <col min="29" max="32" width="9.140625" style="4"/>
    <col min="33" max="16384" width="9.140625" style="3"/>
  </cols>
  <sheetData>
    <row r="1" spans="1:37" s="28" customFormat="1" x14ac:dyDescent="0.25">
      <c r="A1" s="25" t="s">
        <v>0</v>
      </c>
      <c r="B1" s="26">
        <v>41609</v>
      </c>
      <c r="C1" s="26">
        <v>41640</v>
      </c>
      <c r="D1" s="26">
        <v>41671</v>
      </c>
      <c r="E1" s="26">
        <v>41699</v>
      </c>
      <c r="F1" s="26">
        <v>41730</v>
      </c>
      <c r="G1" s="26">
        <v>41760</v>
      </c>
      <c r="H1" s="26">
        <v>41791</v>
      </c>
      <c r="I1" s="26">
        <v>41821</v>
      </c>
      <c r="J1" s="26">
        <v>41852</v>
      </c>
      <c r="K1" s="26">
        <v>41883</v>
      </c>
      <c r="L1" s="26">
        <v>41913</v>
      </c>
      <c r="M1" s="26">
        <v>41944</v>
      </c>
      <c r="N1" s="26">
        <v>41974</v>
      </c>
      <c r="O1" s="26"/>
      <c r="P1" s="26"/>
      <c r="Q1" s="26"/>
      <c r="R1" s="26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7" s="10" customFormat="1" x14ac:dyDescent="0.25">
      <c r="A2" s="9" t="s">
        <v>2</v>
      </c>
      <c r="H2" s="9"/>
      <c r="I2" s="9"/>
      <c r="J2" s="9"/>
      <c r="K2" s="9"/>
    </row>
    <row r="3" spans="1:37" s="11" customFormat="1" x14ac:dyDescent="0.25">
      <c r="A3" s="11" t="s">
        <v>57</v>
      </c>
      <c r="B3">
        <v>58</v>
      </c>
      <c r="C3">
        <v>52</v>
      </c>
      <c r="D3">
        <v>65</v>
      </c>
      <c r="E3">
        <v>58</v>
      </c>
      <c r="F3">
        <v>48</v>
      </c>
      <c r="G3">
        <v>52</v>
      </c>
      <c r="H3">
        <v>50</v>
      </c>
      <c r="I3">
        <v>40</v>
      </c>
      <c r="J3">
        <v>44</v>
      </c>
      <c r="K3">
        <v>68</v>
      </c>
      <c r="L3">
        <v>63</v>
      </c>
      <c r="M3">
        <v>65</v>
      </c>
      <c r="N3" s="12">
        <f>COUNT('Facebook Insights'!G:G)</f>
        <v>62</v>
      </c>
    </row>
    <row r="4" spans="1:37" s="13" customFormat="1" x14ac:dyDescent="0.25">
      <c r="A4" s="11" t="s">
        <v>58</v>
      </c>
      <c r="B4" s="13">
        <v>490000</v>
      </c>
      <c r="C4" s="13">
        <v>500000</v>
      </c>
      <c r="D4" s="13">
        <v>508000</v>
      </c>
      <c r="E4" s="13">
        <v>520000</v>
      </c>
      <c r="F4" s="13">
        <v>526000</v>
      </c>
      <c r="G4" s="13">
        <v>530000</v>
      </c>
      <c r="H4" s="13">
        <v>540000</v>
      </c>
      <c r="I4" s="13">
        <v>545000</v>
      </c>
      <c r="J4" s="13">
        <v>550000</v>
      </c>
      <c r="K4" s="13">
        <v>560000</v>
      </c>
      <c r="L4" s="13">
        <v>570000</v>
      </c>
      <c r="M4" s="13">
        <v>580000</v>
      </c>
      <c r="N4" s="14">
        <v>590000</v>
      </c>
    </row>
    <row r="5" spans="1:37" s="20" customFormat="1" ht="12" x14ac:dyDescent="0.2">
      <c r="B5" s="21"/>
      <c r="C5" s="21">
        <f t="shared" ref="C5" si="0">IF(C4&lt;&gt;0,(C4-B4)/B4,"")</f>
        <v>2.0408163265306121E-2</v>
      </c>
      <c r="D5" s="21">
        <f t="shared" ref="D5" si="1">IF(D4&lt;&gt;0,(D4-C4)/C4,"")</f>
        <v>1.6E-2</v>
      </c>
      <c r="E5" s="21">
        <f t="shared" ref="E5" si="2">IF(E4&lt;&gt;0,(E4-D4)/D4,"")</f>
        <v>2.3622047244094488E-2</v>
      </c>
      <c r="F5" s="21">
        <f t="shared" ref="F5" si="3">IF(F4&lt;&gt;0,(F4-E4)/E4,"")</f>
        <v>1.1538461538461539E-2</v>
      </c>
      <c r="G5" s="21">
        <f t="shared" ref="G5" si="4">IF(G4&lt;&gt;0,(G4-F4)/F4,"")</f>
        <v>7.6045627376425855E-3</v>
      </c>
      <c r="H5" s="21">
        <f t="shared" ref="H5" si="5">IF(H4&lt;&gt;0,(H4-G4)/G4,"")</f>
        <v>1.8867924528301886E-2</v>
      </c>
      <c r="I5" s="21">
        <f t="shared" ref="I5" si="6">IF(I4&lt;&gt;0,(I4-H4)/H4,"")</f>
        <v>9.2592592592592587E-3</v>
      </c>
      <c r="J5" s="21">
        <f t="shared" ref="J5" si="7">IF(J4&lt;&gt;0,(J4-I4)/I4,"")</f>
        <v>9.1743119266055051E-3</v>
      </c>
      <c r="K5" s="21">
        <f t="shared" ref="K5" si="8">IF(K4&lt;&gt;0,(K4-J4)/J4,"")</f>
        <v>1.8181818181818181E-2</v>
      </c>
      <c r="L5" s="21">
        <f t="shared" ref="L5" si="9">IF(L4&lt;&gt;0,(L4-K4)/K4,"")</f>
        <v>1.7857142857142856E-2</v>
      </c>
      <c r="M5" s="21">
        <f t="shared" ref="M5" si="10">IF(M4&lt;&gt;0,(M4-L4)/L4,"")</f>
        <v>1.7543859649122806E-2</v>
      </c>
      <c r="N5" s="21">
        <f t="shared" ref="N5" si="11">IF(N4&lt;&gt;0,(N4-M4)/M4,"")</f>
        <v>1.7241379310344827E-2</v>
      </c>
      <c r="O5" s="21" t="str">
        <f t="shared" ref="O5" si="12">IF(O4&lt;&gt;0,(O4-N4)/N4,"")</f>
        <v/>
      </c>
      <c r="P5" s="21" t="str">
        <f>IF(P4&lt;&gt;0,(P4-O4)/O4,"")</f>
        <v/>
      </c>
      <c r="Q5" s="21" t="str">
        <f t="shared" ref="Q5" si="13">IF(Q4&lt;&gt;0,(Q4-P4)/P4,"")</f>
        <v/>
      </c>
      <c r="R5" s="21" t="str">
        <f t="shared" ref="R5" si="14">IF(R4&lt;&gt;0,(R4-Q4)/Q4,"")</f>
        <v/>
      </c>
      <c r="S5" s="21" t="str">
        <f t="shared" ref="S5" si="15">IF(S4&lt;&gt;0,(S4-R4)/R4,"")</f>
        <v/>
      </c>
      <c r="T5" s="21" t="str">
        <f t="shared" ref="T5" si="16">IF(T4&lt;&gt;0,(T4-S4)/S4,"")</f>
        <v/>
      </c>
      <c r="U5" s="21" t="str">
        <f t="shared" ref="U5" si="17">IF(U4&lt;&gt;0,(U4-T4)/T4,"")</f>
        <v/>
      </c>
      <c r="V5" s="21" t="str">
        <f t="shared" ref="V5" si="18">IF(V4&lt;&gt;0,(V4-U4)/U4,"")</f>
        <v/>
      </c>
      <c r="W5" s="21" t="str">
        <f t="shared" ref="W5" si="19">IF(W4&lt;&gt;0,(W4-V4)/V4,"")</f>
        <v/>
      </c>
      <c r="X5" s="21" t="str">
        <f t="shared" ref="X5" si="20">IF(X4&lt;&gt;0,(X4-W4)/W4,"")</f>
        <v/>
      </c>
      <c r="Y5" s="21" t="str">
        <f t="shared" ref="Y5" si="21">IF(Y4&lt;&gt;0,(Y4-X4)/X4,"")</f>
        <v/>
      </c>
      <c r="Z5" s="21" t="str">
        <f t="shared" ref="Z5" si="22">IF(Z4&lt;&gt;0,(Z4-Y4)/Y4,"")</f>
        <v/>
      </c>
      <c r="AA5" s="21" t="str">
        <f t="shared" ref="AA5" si="23">IF(AA4&lt;&gt;0,(AA4-Z4)/Z4,"")</f>
        <v/>
      </c>
      <c r="AB5" s="21" t="str">
        <f t="shared" ref="AB5" si="24">IF(AB4&lt;&gt;0,(AB4-AA4)/AA4,"")</f>
        <v/>
      </c>
      <c r="AC5" s="21" t="str">
        <f t="shared" ref="AC5" si="25">IF(AC4&lt;&gt;0,(AC4-AB4)/AB4,"")</f>
        <v/>
      </c>
      <c r="AD5" s="21" t="str">
        <f t="shared" ref="AD5" si="26">IF(AD4&lt;&gt;0,(AD4-AC4)/AC4,"")</f>
        <v/>
      </c>
      <c r="AE5" s="21" t="str">
        <f t="shared" ref="AE5" si="27">IF(AE4&lt;&gt;0,(AE4-AD4)/AD4,"")</f>
        <v/>
      </c>
      <c r="AF5" s="21" t="str">
        <f t="shared" ref="AF5" si="28">IF(AF4&lt;&gt;0,(AF4-AE4)/AE4,"")</f>
        <v/>
      </c>
      <c r="AG5" s="21"/>
      <c r="AH5" s="21"/>
      <c r="AI5" s="21"/>
      <c r="AJ5" s="21"/>
      <c r="AK5" s="21"/>
    </row>
    <row r="6" spans="1:37" s="22" customFormat="1" x14ac:dyDescent="0.25">
      <c r="A6" s="11" t="s">
        <v>59</v>
      </c>
      <c r="B6" s="22">
        <v>5400000</v>
      </c>
      <c r="C6" s="22">
        <v>4300000</v>
      </c>
      <c r="D6" s="22">
        <v>4000000</v>
      </c>
      <c r="E6" s="22">
        <v>3000000</v>
      </c>
      <c r="F6" s="22">
        <v>1700000</v>
      </c>
      <c r="G6" s="22">
        <v>1500000</v>
      </c>
      <c r="H6" s="22">
        <v>2300000</v>
      </c>
      <c r="I6" s="22">
        <v>1200000</v>
      </c>
      <c r="J6" s="22">
        <v>2600000</v>
      </c>
      <c r="K6" s="22">
        <v>2500000</v>
      </c>
      <c r="L6" s="22">
        <v>1300000</v>
      </c>
      <c r="M6" s="22">
        <v>1200000</v>
      </c>
      <c r="N6" s="22">
        <f>SUM('Facebook Insights'!G:G)</f>
        <v>3260018</v>
      </c>
    </row>
    <row r="7" spans="1:37" s="20" customFormat="1" ht="12" x14ac:dyDescent="0.2">
      <c r="B7" s="21"/>
      <c r="C7" s="21">
        <f>IF(C6&lt;&gt;0,(C6-B6)/B6,"")</f>
        <v>-0.20370370370370369</v>
      </c>
      <c r="D7" s="21">
        <f t="shared" ref="D7:O7" si="29">IF(D6&lt;&gt;0,(D6-C6)/C6,"")</f>
        <v>-6.9767441860465115E-2</v>
      </c>
      <c r="E7" s="21">
        <f t="shared" si="29"/>
        <v>-0.25</v>
      </c>
      <c r="F7" s="21">
        <f t="shared" si="29"/>
        <v>-0.43333333333333335</v>
      </c>
      <c r="G7" s="21">
        <f t="shared" si="29"/>
        <v>-0.11764705882352941</v>
      </c>
      <c r="H7" s="21">
        <f t="shared" si="29"/>
        <v>0.53333333333333333</v>
      </c>
      <c r="I7" s="21">
        <f t="shared" si="29"/>
        <v>-0.47826086956521741</v>
      </c>
      <c r="J7" s="21">
        <f t="shared" si="29"/>
        <v>1.1666666666666667</v>
      </c>
      <c r="K7" s="21">
        <f t="shared" si="29"/>
        <v>-3.8461538461538464E-2</v>
      </c>
      <c r="L7" s="21">
        <f t="shared" si="29"/>
        <v>-0.48</v>
      </c>
      <c r="M7" s="21">
        <f t="shared" si="29"/>
        <v>-7.6923076923076927E-2</v>
      </c>
      <c r="N7" s="21">
        <f t="shared" si="29"/>
        <v>1.7166816666666667</v>
      </c>
      <c r="O7" s="21" t="str">
        <f t="shared" si="29"/>
        <v/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 t="e">
        <f>IF(#REF!&lt;&gt;0,(#REF!-#REF!)/#REF!,"")</f>
        <v>#REF!</v>
      </c>
      <c r="AF7" s="21" t="e">
        <f>IF(#REF!&lt;&gt;0,(#REF!-#REF!)/#REF!,"")</f>
        <v>#REF!</v>
      </c>
      <c r="AG7" s="21"/>
      <c r="AH7" s="21"/>
      <c r="AI7" s="21"/>
      <c r="AJ7" s="21"/>
      <c r="AK7" s="21"/>
    </row>
    <row r="8" spans="1:37" s="22" customFormat="1" x14ac:dyDescent="0.25">
      <c r="A8" s="11" t="s">
        <v>60</v>
      </c>
      <c r="B8" s="22">
        <f>+B6/B3</f>
        <v>93103.448275862072</v>
      </c>
      <c r="C8" s="22">
        <f t="shared" ref="C8:N8" si="30">+C6/C3</f>
        <v>82692.307692307688</v>
      </c>
      <c r="D8" s="22">
        <f t="shared" si="30"/>
        <v>61538.461538461539</v>
      </c>
      <c r="E8" s="22">
        <f t="shared" si="30"/>
        <v>51724.137931034486</v>
      </c>
      <c r="F8" s="22">
        <f t="shared" si="30"/>
        <v>35416.666666666664</v>
      </c>
      <c r="G8" s="22">
        <f t="shared" si="30"/>
        <v>28846.153846153848</v>
      </c>
      <c r="H8" s="22">
        <f t="shared" si="30"/>
        <v>46000</v>
      </c>
      <c r="I8" s="22">
        <f t="shared" si="30"/>
        <v>30000</v>
      </c>
      <c r="J8" s="22">
        <f t="shared" si="30"/>
        <v>59090.909090909088</v>
      </c>
      <c r="K8" s="22">
        <f t="shared" si="30"/>
        <v>36764.705882352944</v>
      </c>
      <c r="L8" s="22">
        <f t="shared" si="30"/>
        <v>20634.920634920636</v>
      </c>
      <c r="M8" s="22">
        <f t="shared" si="30"/>
        <v>18461.538461538461</v>
      </c>
      <c r="N8" s="22">
        <f t="shared" si="30"/>
        <v>52580.93548387097</v>
      </c>
    </row>
    <row r="9" spans="1:37" s="20" customFormat="1" ht="12" x14ac:dyDescent="0.2">
      <c r="B9" s="21"/>
      <c r="C9" s="21">
        <f t="shared" ref="C9" si="31">IF(C8&lt;&gt;0,(C8-B8)/B8,"")</f>
        <v>-0.1118233618233619</v>
      </c>
      <c r="D9" s="21">
        <f t="shared" ref="D9" si="32">IF(D8&lt;&gt;0,(D8-C8)/C8,"")</f>
        <v>-0.25581395348837205</v>
      </c>
      <c r="E9" s="21">
        <f t="shared" ref="E9" si="33">IF(E8&lt;&gt;0,(E8-D8)/D8,"")</f>
        <v>-0.15948275862068961</v>
      </c>
      <c r="F9" s="21">
        <f t="shared" ref="F9" si="34">IF(F8&lt;&gt;0,(F8-E8)/E8,"")</f>
        <v>-0.31527777777777788</v>
      </c>
      <c r="G9" s="21">
        <f t="shared" ref="G9" si="35">IF(G8&lt;&gt;0,(G8-F8)/F8,"")</f>
        <v>-0.18552036199095012</v>
      </c>
      <c r="H9" s="21">
        <f t="shared" ref="H9" si="36">IF(H8&lt;&gt;0,(H8-G8)/G8,"")</f>
        <v>0.59466666666666657</v>
      </c>
      <c r="I9" s="21">
        <f t="shared" ref="I9" si="37">IF(I8&lt;&gt;0,(I8-H8)/H8,"")</f>
        <v>-0.34782608695652173</v>
      </c>
      <c r="J9" s="21">
        <f t="shared" ref="J9" si="38">IF(J8&lt;&gt;0,(J8-I8)/I8,"")</f>
        <v>0.96969696969696961</v>
      </c>
      <c r="K9" s="21">
        <f t="shared" ref="K9" si="39">IF(K8&lt;&gt;0,(K8-J8)/J8,"")</f>
        <v>-0.37782805429864247</v>
      </c>
      <c r="L9" s="21">
        <f t="shared" ref="L9" si="40">IF(L8&lt;&gt;0,(L8-K8)/K8,"")</f>
        <v>-0.43873015873015875</v>
      </c>
      <c r="M9" s="21">
        <f t="shared" ref="M9" si="41">IF(M8&lt;&gt;0,(M8-L8)/L8,"")</f>
        <v>-0.10532544378698233</v>
      </c>
      <c r="N9" s="21">
        <f t="shared" ref="N9" si="42">IF(N8&lt;&gt;0,(N8-M8)/M8,"")</f>
        <v>1.8481340053763442</v>
      </c>
      <c r="O9" s="21" t="str">
        <f t="shared" ref="O9" si="43">IF(O8&lt;&gt;0,(O8-N8)/N8,"")</f>
        <v/>
      </c>
      <c r="P9" s="21" t="str">
        <f>IF(P8&lt;&gt;0,(P8-O8)/O8,"")</f>
        <v/>
      </c>
      <c r="Q9" s="21" t="str">
        <f t="shared" ref="Q9" si="44">IF(Q8&lt;&gt;0,(Q8-P8)/P8,"")</f>
        <v/>
      </c>
      <c r="R9" s="21" t="str">
        <f t="shared" ref="R9" si="45">IF(R8&lt;&gt;0,(R8-Q8)/Q8,"")</f>
        <v/>
      </c>
      <c r="S9" s="21" t="str">
        <f t="shared" ref="S9" si="46">IF(S8&lt;&gt;0,(S8-R8)/R8,"")</f>
        <v/>
      </c>
      <c r="T9" s="21" t="str">
        <f t="shared" ref="T9" si="47">IF(T8&lt;&gt;0,(T8-S8)/S8,"")</f>
        <v/>
      </c>
      <c r="U9" s="21" t="str">
        <f t="shared" ref="U9" si="48">IF(U8&lt;&gt;0,(U8-T8)/T8,"")</f>
        <v/>
      </c>
      <c r="V9" s="21" t="str">
        <f t="shared" ref="V9" si="49">IF(V8&lt;&gt;0,(V8-U8)/U8,"")</f>
        <v/>
      </c>
      <c r="W9" s="21" t="str">
        <f t="shared" ref="W9" si="50">IF(W8&lt;&gt;0,(W8-V8)/V8,"")</f>
        <v/>
      </c>
      <c r="X9" s="21" t="str">
        <f t="shared" ref="X9" si="51">IF(X8&lt;&gt;0,(X8-W8)/W8,"")</f>
        <v/>
      </c>
      <c r="Y9" s="21" t="str">
        <f t="shared" ref="Y9" si="52">IF(Y8&lt;&gt;0,(Y8-X8)/X8,"")</f>
        <v/>
      </c>
      <c r="Z9" s="21" t="str">
        <f t="shared" ref="Z9" si="53">IF(Z8&lt;&gt;0,(Z8-Y8)/Y8,"")</f>
        <v/>
      </c>
      <c r="AA9" s="21" t="str">
        <f t="shared" ref="AA9" si="54">IF(AA8&lt;&gt;0,(AA8-Z8)/Z8,"")</f>
        <v/>
      </c>
      <c r="AB9" s="21" t="str">
        <f t="shared" ref="AB9" si="55">IF(AB8&lt;&gt;0,(AB8-AA8)/AA8,"")</f>
        <v/>
      </c>
      <c r="AC9" s="21" t="str">
        <f t="shared" ref="AC9" si="56">IF(AC8&lt;&gt;0,(AC8-AB8)/AB8,"")</f>
        <v/>
      </c>
      <c r="AD9" s="21" t="str">
        <f t="shared" ref="AD9" si="57">IF(AD8&lt;&gt;0,(AD8-AC8)/AC8,"")</f>
        <v/>
      </c>
      <c r="AE9" s="21" t="str">
        <f t="shared" ref="AE9" si="58">IF(AE8&lt;&gt;0,(AE8-AD8)/AD8,"")</f>
        <v/>
      </c>
      <c r="AF9" s="21" t="str">
        <f t="shared" ref="AF9" si="59">IF(AF8&lt;&gt;0,(AF8-AE8)/AE8,"")</f>
        <v/>
      </c>
      <c r="AG9" s="21"/>
      <c r="AH9" s="21"/>
      <c r="AI9" s="21"/>
      <c r="AJ9" s="21"/>
      <c r="AK9" s="21"/>
    </row>
    <row r="10" spans="1:37" s="11" customFormat="1" x14ac:dyDescent="0.25">
      <c r="A10" s="11" t="s">
        <v>61</v>
      </c>
      <c r="B10" s="23">
        <f t="shared" ref="B10:N10" si="60">+B8/B4</f>
        <v>0.19000703729767771</v>
      </c>
      <c r="C10" s="23">
        <f t="shared" si="60"/>
        <v>0.16538461538461538</v>
      </c>
      <c r="D10" s="23">
        <f t="shared" si="60"/>
        <v>0.12113870381586918</v>
      </c>
      <c r="E10" s="23">
        <f t="shared" si="60"/>
        <v>9.9469496021220169E-2</v>
      </c>
      <c r="F10" s="23">
        <f t="shared" si="60"/>
        <v>6.7332065906210395E-2</v>
      </c>
      <c r="G10" s="23">
        <f t="shared" si="60"/>
        <v>5.4426705370101601E-2</v>
      </c>
      <c r="H10" s="23">
        <f t="shared" si="60"/>
        <v>8.5185185185185183E-2</v>
      </c>
      <c r="I10" s="23">
        <f t="shared" si="60"/>
        <v>5.5045871559633031E-2</v>
      </c>
      <c r="J10" s="23">
        <f t="shared" si="60"/>
        <v>0.10743801652892561</v>
      </c>
      <c r="K10" s="23">
        <f t="shared" si="60"/>
        <v>6.5651260504201683E-2</v>
      </c>
      <c r="L10" s="23">
        <f t="shared" si="60"/>
        <v>3.6201615148983575E-2</v>
      </c>
      <c r="M10" s="23">
        <f t="shared" si="60"/>
        <v>3.1830238726790451E-2</v>
      </c>
      <c r="N10" s="23">
        <f t="shared" si="60"/>
        <v>8.9120229633679604E-2</v>
      </c>
    </row>
    <row r="11" spans="1:37" s="20" customFormat="1" ht="12" x14ac:dyDescent="0.2">
      <c r="B11" s="21"/>
      <c r="C11" s="21">
        <f t="shared" ref="C11" si="61">IF(C10&lt;&gt;0,(C10-B10)/B10,"")</f>
        <v>-0.12958689458689468</v>
      </c>
      <c r="D11" s="21">
        <f t="shared" ref="D11" si="62">IF(D10&lt;&gt;0,(D10-C10)/C10,"")</f>
        <v>-0.26753341878776776</v>
      </c>
      <c r="E11" s="21">
        <f t="shared" ref="E11" si="63">IF(E10&lt;&gt;0,(E10-D10)/D10,"")</f>
        <v>-0.17887931034482757</v>
      </c>
      <c r="F11" s="21">
        <f t="shared" ref="F11" si="64">IF(F10&lt;&gt;0,(F10-E10)/E10,"")</f>
        <v>-0.32308829742289824</v>
      </c>
      <c r="G11" s="21">
        <f t="shared" ref="G11" si="65">IF(G10&lt;&gt;0,(G10-F10)/F10,"")</f>
        <v>-0.19166737812686754</v>
      </c>
      <c r="H11" s="21">
        <f t="shared" ref="H11" si="66">IF(H10&lt;&gt;0,(H10-G10)/G10,"")</f>
        <v>0.56513580246913564</v>
      </c>
      <c r="I11" s="21">
        <f t="shared" ref="I11" si="67">IF(I10&lt;&gt;0,(I10-H10)/H10,"")</f>
        <v>-0.35380933386517743</v>
      </c>
      <c r="J11" s="21">
        <f t="shared" ref="J11" si="68">IF(J10&lt;&gt;0,(J10-I10)/I10,"")</f>
        <v>0.95179063360881511</v>
      </c>
      <c r="K11" s="21">
        <f t="shared" ref="K11" si="69">IF(K10&lt;&gt;0,(K10-J10)/J10,"")</f>
        <v>-0.3889382676147381</v>
      </c>
      <c r="L11" s="21">
        <f t="shared" ref="L11" si="70">IF(L10&lt;&gt;0,(L10-K10)/K10,"")</f>
        <v>-0.44857699805068219</v>
      </c>
      <c r="M11" s="21">
        <f t="shared" ref="M11" si="71">IF(M10&lt;&gt;0,(M10-L10)/L10,"")</f>
        <v>-0.12075086716996543</v>
      </c>
      <c r="N11" s="21">
        <f t="shared" ref="N11" si="72">IF(N10&lt;&gt;0,(N10-M10)/M10,"")</f>
        <v>1.7998605476581009</v>
      </c>
      <c r="O11" s="21" t="str">
        <f t="shared" ref="O11" si="73">IF(O10&lt;&gt;0,(O10-N10)/N10,"")</f>
        <v/>
      </c>
      <c r="P11" s="21" t="str">
        <f>IF(P10&lt;&gt;0,(P10-O10)/O10,"")</f>
        <v/>
      </c>
      <c r="Q11" s="21" t="str">
        <f t="shared" ref="Q11" si="74">IF(Q10&lt;&gt;0,(Q10-P10)/P10,"")</f>
        <v/>
      </c>
      <c r="R11" s="21" t="str">
        <f t="shared" ref="R11" si="75">IF(R10&lt;&gt;0,(R10-Q10)/Q10,"")</f>
        <v/>
      </c>
      <c r="S11" s="21" t="str">
        <f t="shared" ref="S11" si="76">IF(S10&lt;&gt;0,(S10-R10)/R10,"")</f>
        <v/>
      </c>
      <c r="T11" s="21" t="str">
        <f t="shared" ref="T11" si="77">IF(T10&lt;&gt;0,(T10-S10)/S10,"")</f>
        <v/>
      </c>
      <c r="U11" s="21" t="str">
        <f t="shared" ref="U11" si="78">IF(U10&lt;&gt;0,(U10-T10)/T10,"")</f>
        <v/>
      </c>
      <c r="V11" s="21" t="str">
        <f t="shared" ref="V11" si="79">IF(V10&lt;&gt;0,(V10-U10)/U10,"")</f>
        <v/>
      </c>
      <c r="W11" s="21" t="str">
        <f t="shared" ref="W11" si="80">IF(W10&lt;&gt;0,(W10-V10)/V10,"")</f>
        <v/>
      </c>
      <c r="X11" s="21" t="str">
        <f t="shared" ref="X11" si="81">IF(X10&lt;&gt;0,(X10-W10)/W10,"")</f>
        <v/>
      </c>
      <c r="Y11" s="21" t="str">
        <f t="shared" ref="Y11" si="82">IF(Y10&lt;&gt;0,(Y10-X10)/X10,"")</f>
        <v/>
      </c>
      <c r="Z11" s="21" t="str">
        <f t="shared" ref="Z11" si="83">IF(Z10&lt;&gt;0,(Z10-Y10)/Y10,"")</f>
        <v/>
      </c>
      <c r="AA11" s="21" t="str">
        <f t="shared" ref="AA11" si="84">IF(AA10&lt;&gt;0,(AA10-Z10)/Z10,"")</f>
        <v/>
      </c>
      <c r="AB11" s="21" t="str">
        <f t="shared" ref="AB11" si="85">IF(AB10&lt;&gt;0,(AB10-AA10)/AA10,"")</f>
        <v/>
      </c>
      <c r="AC11" s="21" t="str">
        <f t="shared" ref="AC11" si="86">IF(AC10&lt;&gt;0,(AC10-AB10)/AB10,"")</f>
        <v/>
      </c>
      <c r="AD11" s="21" t="str">
        <f t="shared" ref="AD11" si="87">IF(AD10&lt;&gt;0,(AD10-AC10)/AC10,"")</f>
        <v/>
      </c>
      <c r="AE11" s="21" t="str">
        <f t="shared" ref="AE11" si="88">IF(AE10&lt;&gt;0,(AE10-AD10)/AD10,"")</f>
        <v/>
      </c>
      <c r="AF11" s="21" t="str">
        <f t="shared" ref="AF11" si="89">IF(AF10&lt;&gt;0,(AF10-AE10)/AE10,"")</f>
        <v/>
      </c>
      <c r="AG11" s="21"/>
      <c r="AH11" s="21"/>
      <c r="AI11" s="21"/>
      <c r="AJ11" s="21"/>
      <c r="AK11" s="21"/>
    </row>
    <row r="12" spans="1:37" s="13" customFormat="1" x14ac:dyDescent="0.25">
      <c r="A12" s="11" t="s">
        <v>62</v>
      </c>
      <c r="B12" s="24">
        <v>219000</v>
      </c>
      <c r="C12" s="24">
        <v>147000</v>
      </c>
      <c r="D12" s="24">
        <v>190000</v>
      </c>
      <c r="E12" s="24">
        <v>140000</v>
      </c>
      <c r="F12" s="24">
        <v>90000</v>
      </c>
      <c r="G12" s="24">
        <v>107000</v>
      </c>
      <c r="H12" s="24">
        <v>125000</v>
      </c>
      <c r="I12" s="24">
        <v>92000</v>
      </c>
      <c r="J12" s="24">
        <v>125000</v>
      </c>
      <c r="K12" s="24">
        <v>67000</v>
      </c>
      <c r="L12" s="24">
        <v>72000</v>
      </c>
      <c r="M12" s="24">
        <v>84000</v>
      </c>
      <c r="N12" s="15">
        <f>SUM('Facebook Insights'!M:M)</f>
        <v>158133</v>
      </c>
    </row>
    <row r="13" spans="1:37" s="20" customFormat="1" ht="12" x14ac:dyDescent="0.2">
      <c r="B13" s="21"/>
      <c r="C13" s="21">
        <f t="shared" ref="C13" si="90">IF(C12&lt;&gt;0,(C12-B12)/B12,"")</f>
        <v>-0.32876712328767121</v>
      </c>
      <c r="D13" s="21">
        <f t="shared" ref="D13" si="91">IF(D12&lt;&gt;0,(D12-C12)/C12,"")</f>
        <v>0.29251700680272108</v>
      </c>
      <c r="E13" s="21">
        <f t="shared" ref="E13" si="92">IF(E12&lt;&gt;0,(E12-D12)/D12,"")</f>
        <v>-0.26315789473684209</v>
      </c>
      <c r="F13" s="21">
        <f t="shared" ref="F13" si="93">IF(F12&lt;&gt;0,(F12-E12)/E12,"")</f>
        <v>-0.35714285714285715</v>
      </c>
      <c r="G13" s="21">
        <f t="shared" ref="G13" si="94">IF(G12&lt;&gt;0,(G12-F12)/F12,"")</f>
        <v>0.18888888888888888</v>
      </c>
      <c r="H13" s="21">
        <f t="shared" ref="H13" si="95">IF(H12&lt;&gt;0,(H12-G12)/G12,"")</f>
        <v>0.16822429906542055</v>
      </c>
      <c r="I13" s="21">
        <f t="shared" ref="I13" si="96">IF(I12&lt;&gt;0,(I12-H12)/H12,"")</f>
        <v>-0.26400000000000001</v>
      </c>
      <c r="J13" s="21">
        <f t="shared" ref="J13" si="97">IF(J12&lt;&gt;0,(J12-I12)/I12,"")</f>
        <v>0.35869565217391303</v>
      </c>
      <c r="K13" s="21">
        <f t="shared" ref="K13" si="98">IF(K12&lt;&gt;0,(K12-J12)/J12,"")</f>
        <v>-0.46400000000000002</v>
      </c>
      <c r="L13" s="21">
        <f t="shared" ref="L13" si="99">IF(L12&lt;&gt;0,(L12-K12)/K12,"")</f>
        <v>7.4626865671641784E-2</v>
      </c>
      <c r="M13" s="21">
        <f t="shared" ref="M13" si="100">IF(M12&lt;&gt;0,(M12-L12)/L12,"")</f>
        <v>0.16666666666666666</v>
      </c>
      <c r="N13" s="21">
        <f t="shared" ref="N13" si="101">IF(N12&lt;&gt;0,(N12-M12)/M12,"")</f>
        <v>0.88253571428571431</v>
      </c>
      <c r="O13" s="21" t="str">
        <f t="shared" ref="O13" si="102">IF(O12&lt;&gt;0,(O12-N12)/N12,"")</f>
        <v/>
      </c>
      <c r="P13" s="21" t="str">
        <f>IF(P12&lt;&gt;0,(P12-O12)/O12,"")</f>
        <v/>
      </c>
      <c r="Q13" s="21" t="str">
        <f t="shared" ref="Q13" si="103">IF(Q12&lt;&gt;0,(Q12-P12)/P12,"")</f>
        <v/>
      </c>
      <c r="R13" s="21" t="str">
        <f t="shared" ref="R13" si="104">IF(R12&lt;&gt;0,(R12-Q12)/Q12,"")</f>
        <v/>
      </c>
      <c r="S13" s="21" t="str">
        <f t="shared" ref="S13" si="105">IF(S12&lt;&gt;0,(S12-R12)/R12,"")</f>
        <v/>
      </c>
      <c r="T13" s="21" t="str">
        <f t="shared" ref="T13" si="106">IF(T12&lt;&gt;0,(T12-S12)/S12,"")</f>
        <v/>
      </c>
      <c r="U13" s="21" t="str">
        <f t="shared" ref="U13" si="107">IF(U12&lt;&gt;0,(U12-T12)/T12,"")</f>
        <v/>
      </c>
      <c r="V13" s="21" t="str">
        <f t="shared" ref="V13" si="108">IF(V12&lt;&gt;0,(V12-U12)/U12,"")</f>
        <v/>
      </c>
      <c r="W13" s="21" t="str">
        <f t="shared" ref="W13" si="109">IF(W12&lt;&gt;0,(W12-V12)/V12,"")</f>
        <v/>
      </c>
      <c r="X13" s="21" t="str">
        <f t="shared" ref="X13" si="110">IF(X12&lt;&gt;0,(X12-W12)/W12,"")</f>
        <v/>
      </c>
      <c r="Y13" s="21" t="str">
        <f t="shared" ref="Y13" si="111">IF(Y12&lt;&gt;0,(Y12-X12)/X12,"")</f>
        <v/>
      </c>
      <c r="Z13" s="21" t="str">
        <f t="shared" ref="Z13" si="112">IF(Z12&lt;&gt;0,(Z12-Y12)/Y12,"")</f>
        <v/>
      </c>
      <c r="AA13" s="21" t="str">
        <f t="shared" ref="AA13" si="113">IF(AA12&lt;&gt;0,(AA12-Z12)/Z12,"")</f>
        <v/>
      </c>
      <c r="AB13" s="21" t="str">
        <f t="shared" ref="AB13" si="114">IF(AB12&lt;&gt;0,(AB12-AA12)/AA12,"")</f>
        <v/>
      </c>
      <c r="AC13" s="21" t="str">
        <f t="shared" ref="AC13" si="115">IF(AC12&lt;&gt;0,(AC12-AB12)/AB12,"")</f>
        <v/>
      </c>
      <c r="AD13" s="21" t="str">
        <f t="shared" ref="AD13" si="116">IF(AD12&lt;&gt;0,(AD12-AC12)/AC12,"")</f>
        <v/>
      </c>
      <c r="AE13" s="21" t="str">
        <f t="shared" ref="AE13" si="117">IF(AE12&lt;&gt;0,(AE12-AD12)/AD12,"")</f>
        <v/>
      </c>
      <c r="AF13" s="21" t="str">
        <f t="shared" ref="AF13" si="118">IF(AF12&lt;&gt;0,(AF12-AE12)/AE12,"")</f>
        <v/>
      </c>
      <c r="AG13" s="21"/>
      <c r="AH13" s="21"/>
      <c r="AI13" s="21"/>
      <c r="AJ13" s="21"/>
      <c r="AK13" s="21"/>
    </row>
    <row r="14" spans="1:37" s="22" customFormat="1" x14ac:dyDescent="0.25">
      <c r="A14" s="11" t="s">
        <v>63</v>
      </c>
      <c r="B14" s="22">
        <f t="shared" ref="B14:N14" si="119">+B12/B3</f>
        <v>3775.8620689655172</v>
      </c>
      <c r="C14" s="22">
        <f t="shared" si="119"/>
        <v>2826.9230769230771</v>
      </c>
      <c r="D14" s="22">
        <f t="shared" si="119"/>
        <v>2923.0769230769229</v>
      </c>
      <c r="E14" s="22">
        <f t="shared" si="119"/>
        <v>2413.7931034482758</v>
      </c>
      <c r="F14" s="22">
        <f t="shared" si="119"/>
        <v>1875</v>
      </c>
      <c r="G14" s="22">
        <f t="shared" si="119"/>
        <v>2057.6923076923076</v>
      </c>
      <c r="H14" s="22">
        <f t="shared" si="119"/>
        <v>2500</v>
      </c>
      <c r="I14" s="22">
        <f t="shared" si="119"/>
        <v>2300</v>
      </c>
      <c r="J14" s="22">
        <f t="shared" si="119"/>
        <v>2840.909090909091</v>
      </c>
      <c r="K14" s="22">
        <f t="shared" si="119"/>
        <v>985.29411764705878</v>
      </c>
      <c r="L14" s="22">
        <f t="shared" si="119"/>
        <v>1142.8571428571429</v>
      </c>
      <c r="M14" s="22">
        <f t="shared" si="119"/>
        <v>1292.3076923076924</v>
      </c>
      <c r="N14" s="22">
        <f t="shared" si="119"/>
        <v>2550.5322580645161</v>
      </c>
    </row>
    <row r="15" spans="1:37" s="20" customFormat="1" ht="12" x14ac:dyDescent="0.2">
      <c r="B15" s="21"/>
      <c r="C15" s="21">
        <f t="shared" ref="C15" si="120">IF(C14&lt;&gt;0,(C14-B14)/B14,"")</f>
        <v>-0.25131717597471015</v>
      </c>
      <c r="D15" s="21">
        <f t="shared" ref="D15" si="121">IF(D14&lt;&gt;0,(D14-C14)/C14,"")</f>
        <v>3.4013605442176721E-2</v>
      </c>
      <c r="E15" s="21">
        <f t="shared" ref="E15" si="122">IF(E14&lt;&gt;0,(E14-D14)/D14,"")</f>
        <v>-0.17422867513611612</v>
      </c>
      <c r="F15" s="21">
        <f t="shared" ref="F15" si="123">IF(F14&lt;&gt;0,(F14-E14)/E14,"")</f>
        <v>-0.2232142857142857</v>
      </c>
      <c r="G15" s="21">
        <f t="shared" ref="G15" si="124">IF(G14&lt;&gt;0,(G14-F14)/F14,"")</f>
        <v>9.7435897435897395E-2</v>
      </c>
      <c r="H15" s="21">
        <f t="shared" ref="H15" si="125">IF(H14&lt;&gt;0,(H14-G14)/G14,"")</f>
        <v>0.21495327102803743</v>
      </c>
      <c r="I15" s="21">
        <f t="shared" ref="I15" si="126">IF(I14&lt;&gt;0,(I14-H14)/H14,"")</f>
        <v>-0.08</v>
      </c>
      <c r="J15" s="21">
        <f t="shared" ref="J15" si="127">IF(J14&lt;&gt;0,(J14-I14)/I14,"")</f>
        <v>0.23517786561264825</v>
      </c>
      <c r="K15" s="21">
        <f t="shared" ref="K15" si="128">IF(K14&lt;&gt;0,(K14-J14)/J14,"")</f>
        <v>-0.65317647058823536</v>
      </c>
      <c r="L15" s="21">
        <f t="shared" ref="L15" si="129">IF(L14&lt;&gt;0,(L14-K14)/K14,"")</f>
        <v>0.15991471215351821</v>
      </c>
      <c r="M15" s="21">
        <f t="shared" ref="M15" si="130">IF(M14&lt;&gt;0,(M14-L14)/L14,"")</f>
        <v>0.1307692307692308</v>
      </c>
      <c r="N15" s="21">
        <f>IF(N14&lt;&gt;0,(N14-M14)/M14,"")</f>
        <v>0.9736261520737326</v>
      </c>
      <c r="O15" s="21" t="str">
        <f t="shared" ref="O15" si="131">IF(O14&lt;&gt;0,(O14-N14)/N14,"")</f>
        <v/>
      </c>
      <c r="P15" s="21" t="str">
        <f>IF(P14&lt;&gt;0,(P14-O14)/O14,"")</f>
        <v/>
      </c>
      <c r="Q15" s="21" t="str">
        <f t="shared" ref="Q15" si="132">IF(Q14&lt;&gt;0,(Q14-P14)/P14,"")</f>
        <v/>
      </c>
      <c r="R15" s="21" t="str">
        <f t="shared" ref="R15" si="133">IF(R14&lt;&gt;0,(R14-Q14)/Q14,"")</f>
        <v/>
      </c>
      <c r="S15" s="21" t="str">
        <f t="shared" ref="S15" si="134">IF(S14&lt;&gt;0,(S14-R14)/R14,"")</f>
        <v/>
      </c>
      <c r="T15" s="21" t="str">
        <f t="shared" ref="T15" si="135">IF(T14&lt;&gt;0,(T14-S14)/S14,"")</f>
        <v/>
      </c>
      <c r="U15" s="21" t="str">
        <f t="shared" ref="U15" si="136">IF(U14&lt;&gt;0,(U14-T14)/T14,"")</f>
        <v/>
      </c>
      <c r="V15" s="21" t="str">
        <f t="shared" ref="V15" si="137">IF(V14&lt;&gt;0,(V14-U14)/U14,"")</f>
        <v/>
      </c>
      <c r="W15" s="21" t="str">
        <f t="shared" ref="W15" si="138">IF(W14&lt;&gt;0,(W14-V14)/V14,"")</f>
        <v/>
      </c>
      <c r="X15" s="21" t="str">
        <f t="shared" ref="X15" si="139">IF(X14&lt;&gt;0,(X14-W14)/W14,"")</f>
        <v/>
      </c>
      <c r="Y15" s="21" t="str">
        <f t="shared" ref="Y15" si="140">IF(Y14&lt;&gt;0,(Y14-X14)/X14,"")</f>
        <v/>
      </c>
      <c r="Z15" s="21" t="str">
        <f t="shared" ref="Z15" si="141">IF(Z14&lt;&gt;0,(Z14-Y14)/Y14,"")</f>
        <v/>
      </c>
      <c r="AA15" s="21" t="str">
        <f t="shared" ref="AA15" si="142">IF(AA14&lt;&gt;0,(AA14-Z14)/Z14,"")</f>
        <v/>
      </c>
      <c r="AB15" s="21" t="str">
        <f t="shared" ref="AB15" si="143">IF(AB14&lt;&gt;0,(AB14-AA14)/AA14,"")</f>
        <v/>
      </c>
      <c r="AC15" s="21" t="str">
        <f t="shared" ref="AC15" si="144">IF(AC14&lt;&gt;0,(AC14-AB14)/AB14,"")</f>
        <v/>
      </c>
      <c r="AD15" s="21" t="str">
        <f t="shared" ref="AD15" si="145">IF(AD14&lt;&gt;0,(AD14-AC14)/AC14,"")</f>
        <v/>
      </c>
      <c r="AE15" s="21" t="str">
        <f t="shared" ref="AE15" si="146">IF(AE14&lt;&gt;0,(AE14-AD14)/AD14,"")</f>
        <v/>
      </c>
      <c r="AF15" s="21" t="str">
        <f t="shared" ref="AF15" si="147">IF(AF14&lt;&gt;0,(AF14-AE14)/AE14,"")</f>
        <v/>
      </c>
      <c r="AG15" s="21"/>
      <c r="AH15" s="21"/>
      <c r="AI15" s="21"/>
      <c r="AJ15" s="21"/>
      <c r="AK15" s="21"/>
    </row>
    <row r="16" spans="1:37" s="11" customFormat="1" x14ac:dyDescent="0.25">
      <c r="A16" s="11" t="s">
        <v>64</v>
      </c>
      <c r="B16" s="23">
        <f t="shared" ref="B16:N16" si="148">+B14/B8</f>
        <v>4.0555555555555553E-2</v>
      </c>
      <c r="C16" s="23">
        <f t="shared" si="148"/>
        <v>3.4186046511627911E-2</v>
      </c>
      <c r="D16" s="23">
        <f t="shared" si="148"/>
        <v>4.7499999999999994E-2</v>
      </c>
      <c r="E16" s="23">
        <f t="shared" si="148"/>
        <v>4.6666666666666662E-2</v>
      </c>
      <c r="F16" s="23">
        <f t="shared" si="148"/>
        <v>5.2941176470588241E-2</v>
      </c>
      <c r="G16" s="23">
        <f t="shared" si="148"/>
        <v>7.1333333333333332E-2</v>
      </c>
      <c r="H16" s="23">
        <f t="shared" si="148"/>
        <v>5.434782608695652E-2</v>
      </c>
      <c r="I16" s="23">
        <f t="shared" si="148"/>
        <v>7.6666666666666661E-2</v>
      </c>
      <c r="J16" s="23">
        <f t="shared" si="148"/>
        <v>4.807692307692308E-2</v>
      </c>
      <c r="K16" s="23">
        <f t="shared" si="148"/>
        <v>2.6799999999999997E-2</v>
      </c>
      <c r="L16" s="23">
        <f t="shared" si="148"/>
        <v>5.5384615384615386E-2</v>
      </c>
      <c r="M16" s="23">
        <f t="shared" si="148"/>
        <v>7.0000000000000007E-2</v>
      </c>
      <c r="N16" s="23">
        <f t="shared" si="148"/>
        <v>4.8506787385836518E-2</v>
      </c>
    </row>
    <row r="17" spans="1:37" s="20" customFormat="1" ht="12" x14ac:dyDescent="0.2">
      <c r="B17" s="21"/>
      <c r="C17" s="21">
        <f t="shared" ref="C17" si="149">IF(C16&lt;&gt;0,(C16-B16)/B16,"")</f>
        <v>-0.15705638738451722</v>
      </c>
      <c r="D17" s="21">
        <f t="shared" ref="D17" si="150">IF(D16&lt;&gt;0,(D16-C16)/C16,"")</f>
        <v>0.38945578231292483</v>
      </c>
      <c r="E17" s="21">
        <f t="shared" ref="E17" si="151">IF(E16&lt;&gt;0,(E16-D16)/D16,"")</f>
        <v>-1.7543859649122775E-2</v>
      </c>
      <c r="F17" s="21">
        <f t="shared" ref="F17" si="152">IF(F16&lt;&gt;0,(F16-E16)/E16,"")</f>
        <v>0.13445378151260529</v>
      </c>
      <c r="G17" s="21">
        <f t="shared" ref="G17" si="153">IF(G16&lt;&gt;0,(G16-F16)/F16,"")</f>
        <v>0.34740740740740722</v>
      </c>
      <c r="H17" s="21">
        <f t="shared" ref="H17" si="154">IF(H16&lt;&gt;0,(H16-G16)/G16,"")</f>
        <v>-0.23811458756603007</v>
      </c>
      <c r="I17" s="21">
        <f t="shared" ref="I17" si="155">IF(I16&lt;&gt;0,(I16-H16)/H16,"")</f>
        <v>0.41066666666666662</v>
      </c>
      <c r="J17" s="21">
        <f t="shared" ref="J17" si="156">IF(J16&lt;&gt;0,(J16-I16)/I16,"")</f>
        <v>-0.37290969899665544</v>
      </c>
      <c r="K17" s="21">
        <f t="shared" ref="K17" si="157">IF(K16&lt;&gt;0,(K16-J16)/J16,"")</f>
        <v>-0.44256000000000006</v>
      </c>
      <c r="L17" s="21">
        <f t="shared" ref="L17" si="158">IF(L16&lt;&gt;0,(L16-K16)/K16,"")</f>
        <v>1.0665901262916191</v>
      </c>
      <c r="M17" s="21">
        <f t="shared" ref="M17" si="159">IF(M16&lt;&gt;0,(M16-L16)/L16,"")</f>
        <v>0.26388888888888895</v>
      </c>
      <c r="N17" s="21">
        <f t="shared" ref="N17" si="160">IF(N16&lt;&gt;0,(N16-M16)/M16,"")</f>
        <v>-0.30704589448804981</v>
      </c>
      <c r="O17" s="21" t="str">
        <f t="shared" ref="O17" si="161">IF(O16&lt;&gt;0,(O16-N16)/N16,"")</f>
        <v/>
      </c>
      <c r="P17" s="21" t="str">
        <f>IF(P16&lt;&gt;0,(P16-O16)/O16,"")</f>
        <v/>
      </c>
      <c r="Q17" s="21" t="str">
        <f t="shared" ref="Q17" si="162">IF(Q16&lt;&gt;0,(Q16-P16)/P16,"")</f>
        <v/>
      </c>
      <c r="R17" s="21" t="str">
        <f t="shared" ref="R17" si="163">IF(R16&lt;&gt;0,(R16-Q16)/Q16,"")</f>
        <v/>
      </c>
      <c r="S17" s="21" t="str">
        <f t="shared" ref="S17" si="164">IF(S16&lt;&gt;0,(S16-R16)/R16,"")</f>
        <v/>
      </c>
      <c r="T17" s="21" t="str">
        <f t="shared" ref="T17" si="165">IF(T16&lt;&gt;0,(T16-S16)/S16,"")</f>
        <v/>
      </c>
      <c r="U17" s="21" t="str">
        <f t="shared" ref="U17" si="166">IF(U16&lt;&gt;0,(U16-T16)/T16,"")</f>
        <v/>
      </c>
      <c r="V17" s="21" t="str">
        <f t="shared" ref="V17" si="167">IF(V16&lt;&gt;0,(V16-U16)/U16,"")</f>
        <v/>
      </c>
      <c r="W17" s="21" t="str">
        <f t="shared" ref="W17" si="168">IF(W16&lt;&gt;0,(W16-V16)/V16,"")</f>
        <v/>
      </c>
      <c r="X17" s="21" t="str">
        <f t="shared" ref="X17" si="169">IF(X16&lt;&gt;0,(X16-W16)/W16,"")</f>
        <v/>
      </c>
      <c r="Y17" s="21" t="str">
        <f t="shared" ref="Y17" si="170">IF(Y16&lt;&gt;0,(Y16-X16)/X16,"")</f>
        <v/>
      </c>
      <c r="Z17" s="21" t="str">
        <f t="shared" ref="Z17" si="171">IF(Z16&lt;&gt;0,(Z16-Y16)/Y16,"")</f>
        <v/>
      </c>
      <c r="AA17" s="21" t="str">
        <f t="shared" ref="AA17" si="172">IF(AA16&lt;&gt;0,(AA16-Z16)/Z16,"")</f>
        <v/>
      </c>
      <c r="AB17" s="21" t="str">
        <f t="shared" ref="AB17" si="173">IF(AB16&lt;&gt;0,(AB16-AA16)/AA16,"")</f>
        <v/>
      </c>
      <c r="AC17" s="21" t="str">
        <f t="shared" ref="AC17" si="174">IF(AC16&lt;&gt;0,(AC16-AB16)/AB16,"")</f>
        <v/>
      </c>
      <c r="AD17" s="21" t="str">
        <f t="shared" ref="AD17" si="175">IF(AD16&lt;&gt;0,(AD16-AC16)/AC16,"")</f>
        <v/>
      </c>
      <c r="AE17" s="21" t="str">
        <f t="shared" ref="AE17" si="176">IF(AE16&lt;&gt;0,(AE16-AD16)/AD16,"")</f>
        <v/>
      </c>
      <c r="AF17" s="21" t="str">
        <f t="shared" ref="AF17" si="177">IF(AF16&lt;&gt;0,(AF16-AE16)/AE16,"")</f>
        <v/>
      </c>
      <c r="AG17" s="21"/>
      <c r="AH17" s="21"/>
      <c r="AI17" s="21"/>
      <c r="AJ17" s="21"/>
      <c r="AK17" s="21"/>
    </row>
    <row r="18" spans="1:37" s="13" customFormat="1" x14ac:dyDescent="0.25">
      <c r="A18" s="11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5">
        <f>SUM('Facebook Insights'!W:W)</f>
        <v>3526</v>
      </c>
    </row>
    <row r="19" spans="1:37" s="20" customFormat="1" ht="12" x14ac:dyDescent="0.2">
      <c r="B19" s="21"/>
      <c r="C19" s="21" t="str">
        <f t="shared" ref="C19" si="178">IF(C18&lt;&gt;0,(C18-B18)/B18,"")</f>
        <v/>
      </c>
      <c r="D19" s="21" t="str">
        <f t="shared" ref="D19" si="179">IF(D18&lt;&gt;0,(D18-C18)/C18,"")</f>
        <v/>
      </c>
      <c r="E19" s="21" t="str">
        <f t="shared" ref="E19" si="180">IF(E18&lt;&gt;0,(E18-D18)/D18,"")</f>
        <v/>
      </c>
      <c r="F19" s="21" t="str">
        <f t="shared" ref="F19" si="181">IF(F18&lt;&gt;0,(F18-E18)/E18,"")</f>
        <v/>
      </c>
      <c r="G19" s="21" t="str">
        <f t="shared" ref="G19" si="182">IF(G18&lt;&gt;0,(G18-F18)/F18,"")</f>
        <v/>
      </c>
      <c r="H19" s="21" t="str">
        <f t="shared" ref="H19" si="183">IF(H18&lt;&gt;0,(H18-G18)/G18,"")</f>
        <v/>
      </c>
      <c r="I19" s="21" t="str">
        <f t="shared" ref="I19" si="184">IF(I18&lt;&gt;0,(I18-H18)/H18,"")</f>
        <v/>
      </c>
      <c r="J19" s="21" t="str">
        <f t="shared" ref="J19" si="185">IF(J18&lt;&gt;0,(J18-I18)/I18,"")</f>
        <v/>
      </c>
      <c r="K19" s="21" t="str">
        <f t="shared" ref="K19" si="186">IF(K18&lt;&gt;0,(K18-J18)/J18,"")</f>
        <v/>
      </c>
      <c r="L19" s="21" t="str">
        <f t="shared" ref="L19" si="187">IF(L18&lt;&gt;0,(L18-K18)/K18,"")</f>
        <v/>
      </c>
      <c r="M19" s="21" t="str">
        <f t="shared" ref="M19" si="188">IF(M18&lt;&gt;0,(M18-L18)/L18,"")</f>
        <v/>
      </c>
      <c r="N19" s="21"/>
      <c r="O19" s="21" t="str">
        <f t="shared" ref="O19" si="189">IF(O18&lt;&gt;0,(O18-N18)/N18,"")</f>
        <v/>
      </c>
      <c r="P19" s="21" t="str">
        <f>IF(P18&lt;&gt;0,(P18-O18)/O18,"")</f>
        <v/>
      </c>
      <c r="Q19" s="21" t="str">
        <f t="shared" ref="Q19" si="190">IF(Q18&lt;&gt;0,(Q18-P18)/P18,"")</f>
        <v/>
      </c>
      <c r="R19" s="21" t="str">
        <f t="shared" ref="R19" si="191">IF(R18&lt;&gt;0,(R18-Q18)/Q18,"")</f>
        <v/>
      </c>
      <c r="S19" s="21" t="str">
        <f t="shared" ref="S19" si="192">IF(S18&lt;&gt;0,(S18-R18)/R18,"")</f>
        <v/>
      </c>
      <c r="T19" s="21" t="str">
        <f t="shared" ref="T19" si="193">IF(T18&lt;&gt;0,(T18-S18)/S18,"")</f>
        <v/>
      </c>
      <c r="U19" s="21" t="str">
        <f t="shared" ref="U19" si="194">IF(U18&lt;&gt;0,(U18-T18)/T18,"")</f>
        <v/>
      </c>
      <c r="V19" s="21" t="str">
        <f t="shared" ref="V19" si="195">IF(V18&lt;&gt;0,(V18-U18)/U18,"")</f>
        <v/>
      </c>
      <c r="W19" s="21" t="str">
        <f t="shared" ref="W19" si="196">IF(W18&lt;&gt;0,(W18-V18)/V18,"")</f>
        <v/>
      </c>
      <c r="X19" s="21" t="str">
        <f t="shared" ref="X19" si="197">IF(X18&lt;&gt;0,(X18-W18)/W18,"")</f>
        <v/>
      </c>
      <c r="Y19" s="21" t="str">
        <f t="shared" ref="Y19" si="198">IF(Y18&lt;&gt;0,(Y18-X18)/X18,"")</f>
        <v/>
      </c>
      <c r="Z19" s="21" t="str">
        <f t="shared" ref="Z19" si="199">IF(Z18&lt;&gt;0,(Z18-Y18)/Y18,"")</f>
        <v/>
      </c>
      <c r="AA19" s="21" t="str">
        <f t="shared" ref="AA19" si="200">IF(AA18&lt;&gt;0,(AA18-Z18)/Z18,"")</f>
        <v/>
      </c>
      <c r="AB19" s="21" t="str">
        <f t="shared" ref="AB19" si="201">IF(AB18&lt;&gt;0,(AB18-AA18)/AA18,"")</f>
        <v/>
      </c>
      <c r="AC19" s="21" t="str">
        <f t="shared" ref="AC19" si="202">IF(AC18&lt;&gt;0,(AC18-AB18)/AB18,"")</f>
        <v/>
      </c>
      <c r="AD19" s="21" t="str">
        <f t="shared" ref="AD19" si="203">IF(AD18&lt;&gt;0,(AD18-AC18)/AC18,"")</f>
        <v/>
      </c>
      <c r="AE19" s="21" t="str">
        <f t="shared" ref="AE19" si="204">IF(AE18&lt;&gt;0,(AE18-AD18)/AD18,"")</f>
        <v/>
      </c>
      <c r="AF19" s="21" t="str">
        <f t="shared" ref="AF19" si="205">IF(AF18&lt;&gt;0,(AF18-AE18)/AE18,"")</f>
        <v/>
      </c>
      <c r="AG19" s="21"/>
      <c r="AH19" s="21"/>
      <c r="AI19" s="21"/>
      <c r="AJ19" s="21"/>
      <c r="AK19" s="21"/>
    </row>
    <row r="20" spans="1:37" s="22" customFormat="1" x14ac:dyDescent="0.25">
      <c r="A20" s="11" t="s">
        <v>65</v>
      </c>
      <c r="B20" s="22">
        <f t="shared" ref="B20:N20" si="206">+B18/B3</f>
        <v>0</v>
      </c>
      <c r="C20" s="22">
        <f t="shared" si="206"/>
        <v>0</v>
      </c>
      <c r="D20" s="22">
        <f t="shared" si="206"/>
        <v>0</v>
      </c>
      <c r="E20" s="22">
        <f t="shared" si="206"/>
        <v>0</v>
      </c>
      <c r="F20" s="22">
        <f t="shared" si="206"/>
        <v>0</v>
      </c>
      <c r="G20" s="22">
        <f t="shared" si="206"/>
        <v>0</v>
      </c>
      <c r="H20" s="22">
        <f t="shared" si="206"/>
        <v>0</v>
      </c>
      <c r="I20" s="22">
        <f t="shared" si="206"/>
        <v>0</v>
      </c>
      <c r="J20" s="22">
        <f t="shared" si="206"/>
        <v>0</v>
      </c>
      <c r="K20" s="22">
        <f t="shared" si="206"/>
        <v>0</v>
      </c>
      <c r="L20" s="22">
        <f t="shared" si="206"/>
        <v>0</v>
      </c>
      <c r="M20" s="22">
        <f t="shared" si="206"/>
        <v>0</v>
      </c>
      <c r="N20" s="22">
        <f t="shared" si="206"/>
        <v>56.87096774193548</v>
      </c>
    </row>
    <row r="23" spans="1:37" s="29" customFormat="1" x14ac:dyDescent="0.25">
      <c r="A23" s="29" t="s">
        <v>68</v>
      </c>
    </row>
    <row r="24" spans="1:37" customFormat="1" x14ac:dyDescent="0.25">
      <c r="A24" t="s">
        <v>66</v>
      </c>
      <c r="B24" t="str">
        <f>TEXT(HLOOKUP('Facebook interaction'!G2,Data!$A$1:$AX$144,ROW(Data!N4),0),"#,K")&amp;" page likes"</f>
        <v>590K page likes</v>
      </c>
    </row>
    <row r="25" spans="1:37" customFormat="1" x14ac:dyDescent="0.25">
      <c r="A25" s="19" t="s">
        <v>59</v>
      </c>
      <c r="B25" t="str">
        <f>TEXT(HLOOKUP('Facebook interaction'!G2,Data!$A$1:$AX$144,ROW(Data!N8),0),"#,K")&amp;" reached users/post"&amp;" "&amp;TEXT(HLOOKUP('Facebook interaction'!G2,Data!$A$1:$AX$144,ROW(Data!N10),0),"0%")&amp;" reach (reached users/page likes)"</f>
        <v>53K reached users/post 9% reach (reached users/page likes)</v>
      </c>
    </row>
    <row r="26" spans="1:37" customFormat="1" x14ac:dyDescent="0.25">
      <c r="A26" t="s">
        <v>67</v>
      </c>
      <c r="B26" t="str">
        <f>TEXT(HLOOKUP('Facebook interaction'!G2,Data!$A$1:$AX$144,ROW(Data!N14),0),"#,K")&amp;" interactions/post"&amp;" "&amp;TEXT(HLOOKUP('Facebook interaction'!G2,Data!$A$1:$AX$144,ROW(Data!N16),0),"0%")&amp;" interaction (interactions/reached users)"</f>
        <v>3K interactions/post 5% interaction (interactions/reached users)</v>
      </c>
    </row>
    <row r="27" spans="1:37" customFormat="1" x14ac:dyDescent="0.25">
      <c r="A27" t="s">
        <v>1</v>
      </c>
      <c r="B27" t="str">
        <f>TEXT(HLOOKUP('Facebook interaction'!G2,Data!$A$1:$AX$144,ROW(Data!A20),0),"0")&amp;" comments per post"</f>
        <v>57 comments per post</v>
      </c>
    </row>
  </sheetData>
  <conditionalFormatting sqref="B6:XFD6 B10:XFD10 B12:XFD12 B14:XFD14 B16:XFD16 B18:XFD18 B20:XFD20 B3:XFD4 B2:M2 O2:XFD2 B8:XFD8">
    <cfRule type="expression" dxfId="18" priority="125">
      <formula>AND(B$1&lt;&gt;0,C$1=0)</formula>
    </cfRule>
  </conditionalFormatting>
  <conditionalFormatting sqref="A6 A8 A10 A12 A14 A16 A18 A20 A2:A4">
    <cfRule type="expression" dxfId="17" priority="124">
      <formula>AND(A$1&lt;&gt;0,B$1=0)</formula>
    </cfRule>
  </conditionalFormatting>
  <conditionalFormatting sqref="O6 O8 O10 O12 O14 O16 O18 O20 O2:O4">
    <cfRule type="expression" dxfId="16" priority="237">
      <formula>AND(#REF!&lt;&gt;0,#REF!=0)</formula>
    </cfRule>
  </conditionalFormatting>
  <conditionalFormatting sqref="B5:AK5">
    <cfRule type="cellIs" dxfId="15" priority="122" operator="greaterThan">
      <formula>0</formula>
    </cfRule>
    <cfRule type="cellIs" dxfId="14" priority="123" operator="lessThan">
      <formula>0</formula>
    </cfRule>
  </conditionalFormatting>
  <conditionalFormatting sqref="B7:AK7">
    <cfRule type="cellIs" dxfId="13" priority="120" operator="greaterThan">
      <formula>0</formula>
    </cfRule>
    <cfRule type="cellIs" dxfId="12" priority="121" operator="lessThan">
      <formula>0</formula>
    </cfRule>
  </conditionalFormatting>
  <conditionalFormatting sqref="B9:AK9">
    <cfRule type="cellIs" dxfId="11" priority="118" operator="greaterThan">
      <formula>0</formula>
    </cfRule>
    <cfRule type="cellIs" dxfId="10" priority="119" operator="lessThan">
      <formula>0</formula>
    </cfRule>
  </conditionalFormatting>
  <conditionalFormatting sqref="B11:AK11">
    <cfRule type="cellIs" dxfId="9" priority="116" operator="greaterThan">
      <formula>0</formula>
    </cfRule>
    <cfRule type="cellIs" dxfId="8" priority="117" operator="lessThan">
      <formula>0</formula>
    </cfRule>
  </conditionalFormatting>
  <conditionalFormatting sqref="B13:AK13">
    <cfRule type="cellIs" dxfId="7" priority="114" operator="greaterThan">
      <formula>0</formula>
    </cfRule>
    <cfRule type="cellIs" dxfId="6" priority="115" operator="lessThan">
      <formula>0</formula>
    </cfRule>
  </conditionalFormatting>
  <conditionalFormatting sqref="B15:AK15">
    <cfRule type="cellIs" dxfId="5" priority="112" operator="greaterThan">
      <formula>0</formula>
    </cfRule>
    <cfRule type="cellIs" dxfId="4" priority="113" operator="lessThan">
      <formula>0</formula>
    </cfRule>
  </conditionalFormatting>
  <conditionalFormatting sqref="B17:AK17">
    <cfRule type="cellIs" dxfId="3" priority="110" operator="greaterThan">
      <formula>0</formula>
    </cfRule>
    <cfRule type="cellIs" dxfId="2" priority="111" operator="lessThan">
      <formula>0</formula>
    </cfRule>
  </conditionalFormatting>
  <conditionalFormatting sqref="B19:AK19">
    <cfRule type="cellIs" dxfId="1" priority="108" operator="greaterThan">
      <formula>0</formula>
    </cfRule>
    <cfRule type="cellIs" dxfId="0" priority="109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0:N10 C14:N14 C16:N16 N18 C8:N8 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85" zoomScaleNormal="85" workbookViewId="0">
      <selection activeCell="A30" sqref="A30"/>
    </sheetView>
  </sheetViews>
  <sheetFormatPr defaultRowHeight="15" x14ac:dyDescent="0.25"/>
  <cols>
    <col min="1" max="32" width="28.5703125" customWidth="1"/>
  </cols>
  <sheetData>
    <row r="1" spans="1:32" s="16" customFormat="1" x14ac:dyDescent="0.25">
      <c r="A1" s="33" t="s">
        <v>4</v>
      </c>
      <c r="B1" s="33" t="s">
        <v>5</v>
      </c>
      <c r="C1" s="33" t="s">
        <v>6</v>
      </c>
      <c r="D1" s="33" t="s">
        <v>7</v>
      </c>
      <c r="E1" s="33" t="s">
        <v>8</v>
      </c>
      <c r="F1" s="33" t="s">
        <v>9</v>
      </c>
      <c r="G1" s="33" t="s">
        <v>10</v>
      </c>
      <c r="H1" s="33" t="s">
        <v>11</v>
      </c>
      <c r="I1" s="33" t="s">
        <v>12</v>
      </c>
      <c r="J1" s="33" t="s">
        <v>13</v>
      </c>
      <c r="K1" s="33" t="s">
        <v>14</v>
      </c>
      <c r="L1" s="33" t="s">
        <v>15</v>
      </c>
      <c r="M1" s="33" t="s">
        <v>16</v>
      </c>
      <c r="N1" s="33" t="s">
        <v>17</v>
      </c>
      <c r="O1" s="33" t="s">
        <v>18</v>
      </c>
      <c r="P1" s="33" t="s">
        <v>19</v>
      </c>
      <c r="Q1" s="33" t="s">
        <v>20</v>
      </c>
      <c r="R1" s="33" t="s">
        <v>21</v>
      </c>
      <c r="S1" s="33" t="s">
        <v>22</v>
      </c>
      <c r="T1" s="33" t="s">
        <v>23</v>
      </c>
      <c r="U1" s="33" t="s">
        <v>24</v>
      </c>
      <c r="V1" s="33" t="s">
        <v>25</v>
      </c>
      <c r="W1" s="34" t="s">
        <v>26</v>
      </c>
      <c r="X1" s="34" t="s">
        <v>27</v>
      </c>
      <c r="Y1" s="34" t="s">
        <v>28</v>
      </c>
      <c r="Z1" s="33" t="s">
        <v>29</v>
      </c>
      <c r="AA1" s="33" t="s">
        <v>29</v>
      </c>
      <c r="AB1" s="33" t="s">
        <v>30</v>
      </c>
      <c r="AC1" s="33" t="s">
        <v>31</v>
      </c>
      <c r="AD1" s="33" t="s">
        <v>31</v>
      </c>
      <c r="AE1" s="33" t="s">
        <v>32</v>
      </c>
      <c r="AF1" s="33" t="s">
        <v>32</v>
      </c>
    </row>
    <row r="2" spans="1:32" s="16" customFormat="1" x14ac:dyDescent="0.25">
      <c r="A2" s="35" t="s">
        <v>33</v>
      </c>
      <c r="B2" s="35" t="s">
        <v>33</v>
      </c>
      <c r="C2" s="35" t="s">
        <v>33</v>
      </c>
      <c r="D2" s="35" t="s">
        <v>33</v>
      </c>
      <c r="E2" s="35" t="s">
        <v>33</v>
      </c>
      <c r="F2" s="35" t="s">
        <v>33</v>
      </c>
      <c r="G2" s="35" t="s">
        <v>34</v>
      </c>
      <c r="H2" s="35" t="s">
        <v>35</v>
      </c>
      <c r="I2" s="35" t="s">
        <v>36</v>
      </c>
      <c r="J2" s="35" t="s">
        <v>37</v>
      </c>
      <c r="K2" s="35" t="s">
        <v>38</v>
      </c>
      <c r="L2" s="35" t="s">
        <v>39</v>
      </c>
      <c r="M2" s="35" t="s">
        <v>40</v>
      </c>
      <c r="N2" s="35" t="s">
        <v>41</v>
      </c>
      <c r="O2" s="35" t="s">
        <v>42</v>
      </c>
      <c r="P2" s="35" t="s">
        <v>43</v>
      </c>
      <c r="Q2" s="35" t="s">
        <v>44</v>
      </c>
      <c r="R2" s="35" t="s">
        <v>45</v>
      </c>
      <c r="S2" s="35" t="s">
        <v>46</v>
      </c>
      <c r="T2" s="35" t="s">
        <v>47</v>
      </c>
      <c r="U2" s="35" t="s">
        <v>48</v>
      </c>
      <c r="V2" s="35" t="s">
        <v>49</v>
      </c>
      <c r="W2" s="34"/>
      <c r="X2" s="34"/>
      <c r="Y2" s="34"/>
      <c r="Z2" s="35" t="s">
        <v>50</v>
      </c>
      <c r="AA2" s="35" t="s">
        <v>51</v>
      </c>
      <c r="AB2" s="35" t="s">
        <v>52</v>
      </c>
      <c r="AC2" s="35" t="s">
        <v>53</v>
      </c>
      <c r="AD2" s="35" t="s">
        <v>54</v>
      </c>
      <c r="AE2" s="35" t="s">
        <v>55</v>
      </c>
      <c r="AF2" s="35" t="s">
        <v>56</v>
      </c>
    </row>
    <row r="3" spans="1:32" x14ac:dyDescent="0.25">
      <c r="A3" s="6"/>
      <c r="B3" t="s">
        <v>69</v>
      </c>
      <c r="C3" s="5"/>
      <c r="D3" s="5"/>
      <c r="E3" s="5"/>
      <c r="F3" s="7"/>
      <c r="G3" s="8">
        <v>24944</v>
      </c>
      <c r="H3" s="8">
        <v>24944</v>
      </c>
      <c r="I3" s="8">
        <v>0</v>
      </c>
      <c r="J3" s="8">
        <v>53135</v>
      </c>
      <c r="K3" s="8">
        <v>53135</v>
      </c>
      <c r="L3" s="8">
        <v>0</v>
      </c>
      <c r="M3" s="8">
        <v>1881</v>
      </c>
      <c r="N3" s="8">
        <v>1284</v>
      </c>
      <c r="O3" s="8">
        <v>2549</v>
      </c>
      <c r="P3" s="8">
        <v>27</v>
      </c>
      <c r="Q3" s="8">
        <v>29</v>
      </c>
      <c r="R3" s="8">
        <v>41243</v>
      </c>
      <c r="S3" s="8">
        <v>18600</v>
      </c>
      <c r="T3" s="8">
        <v>0</v>
      </c>
      <c r="U3" s="8">
        <v>0</v>
      </c>
      <c r="V3" s="8">
        <v>1453</v>
      </c>
      <c r="W3" s="8">
        <v>30</v>
      </c>
      <c r="X3" s="8">
        <v>1109</v>
      </c>
      <c r="Y3" s="8">
        <v>167</v>
      </c>
      <c r="Z3" s="5" t="s">
        <v>33</v>
      </c>
      <c r="AA3" s="5" t="s">
        <v>33</v>
      </c>
      <c r="AB3" s="5" t="s">
        <v>33</v>
      </c>
      <c r="AC3" s="5" t="s">
        <v>33</v>
      </c>
      <c r="AD3" s="5" t="s">
        <v>33</v>
      </c>
      <c r="AE3" s="5" t="s">
        <v>33</v>
      </c>
      <c r="AF3" s="5" t="s">
        <v>33</v>
      </c>
    </row>
    <row r="4" spans="1:32" x14ac:dyDescent="0.25">
      <c r="A4" s="5"/>
      <c r="B4" t="s">
        <v>70</v>
      </c>
      <c r="C4" s="5"/>
      <c r="D4" s="5"/>
      <c r="E4" s="5"/>
      <c r="F4" s="7"/>
      <c r="G4" s="8">
        <v>189504</v>
      </c>
      <c r="H4" s="8">
        <v>27136</v>
      </c>
      <c r="I4" s="8">
        <v>0</v>
      </c>
      <c r="J4" s="8">
        <v>359652</v>
      </c>
      <c r="K4" s="8">
        <v>67908</v>
      </c>
      <c r="L4" s="8">
        <v>0</v>
      </c>
      <c r="M4" s="8">
        <v>7720</v>
      </c>
      <c r="N4" s="8">
        <v>4148</v>
      </c>
      <c r="O4" s="8">
        <v>6382</v>
      </c>
      <c r="P4" s="8">
        <v>96</v>
      </c>
      <c r="Q4" s="8">
        <v>104</v>
      </c>
      <c r="R4" s="8">
        <v>157145</v>
      </c>
      <c r="S4" s="8">
        <v>68096</v>
      </c>
      <c r="T4" s="8">
        <v>120149</v>
      </c>
      <c r="U4" s="8">
        <v>54464</v>
      </c>
      <c r="V4" s="8">
        <v>4076</v>
      </c>
      <c r="W4" s="8">
        <v>290</v>
      </c>
      <c r="X4" s="8">
        <v>4156</v>
      </c>
      <c r="Y4" s="8">
        <v>408</v>
      </c>
      <c r="Z4" s="5" t="s">
        <v>33</v>
      </c>
      <c r="AA4" s="5" t="s">
        <v>33</v>
      </c>
      <c r="AB4" s="5" t="s">
        <v>33</v>
      </c>
      <c r="AC4" s="5" t="s">
        <v>33</v>
      </c>
      <c r="AD4" s="5" t="s">
        <v>33</v>
      </c>
      <c r="AE4" s="5" t="s">
        <v>33</v>
      </c>
      <c r="AF4" s="5" t="s">
        <v>33</v>
      </c>
    </row>
    <row r="5" spans="1:32" x14ac:dyDescent="0.25">
      <c r="A5" s="5"/>
      <c r="B5" t="s">
        <v>71</v>
      </c>
      <c r="C5" s="5"/>
      <c r="D5" s="5"/>
      <c r="E5" s="5"/>
      <c r="F5" s="7"/>
      <c r="G5" s="8">
        <v>206016</v>
      </c>
      <c r="H5" s="8">
        <v>206016</v>
      </c>
      <c r="I5" s="8">
        <v>0</v>
      </c>
      <c r="J5" s="8">
        <v>438765</v>
      </c>
      <c r="K5" s="8">
        <v>438765</v>
      </c>
      <c r="L5" s="8">
        <v>0</v>
      </c>
      <c r="M5" s="8">
        <v>15576</v>
      </c>
      <c r="N5" s="8">
        <v>15296</v>
      </c>
      <c r="O5" s="8">
        <v>19394</v>
      </c>
      <c r="P5" s="8">
        <v>65</v>
      </c>
      <c r="Q5" s="8">
        <v>66</v>
      </c>
      <c r="R5" s="8">
        <v>352471</v>
      </c>
      <c r="S5" s="8">
        <v>170624</v>
      </c>
      <c r="T5" s="8">
        <v>0</v>
      </c>
      <c r="U5" s="8">
        <v>0</v>
      </c>
      <c r="V5" s="8">
        <v>13592</v>
      </c>
      <c r="W5" s="8">
        <v>197</v>
      </c>
      <c r="X5" s="8">
        <v>872</v>
      </c>
      <c r="Y5" s="8">
        <v>377</v>
      </c>
      <c r="Z5" s="5" t="s">
        <v>33</v>
      </c>
      <c r="AA5" s="5" t="s">
        <v>33</v>
      </c>
      <c r="AB5" s="5" t="s">
        <v>33</v>
      </c>
      <c r="AC5" s="5" t="s">
        <v>33</v>
      </c>
      <c r="AD5" s="5" t="s">
        <v>33</v>
      </c>
      <c r="AE5" s="5" t="s">
        <v>33</v>
      </c>
      <c r="AF5" s="5" t="s">
        <v>33</v>
      </c>
    </row>
    <row r="6" spans="1:32" x14ac:dyDescent="0.25">
      <c r="A6" s="5"/>
      <c r="B6" t="s">
        <v>72</v>
      </c>
      <c r="C6" s="5"/>
      <c r="D6" s="5"/>
      <c r="E6" s="5"/>
      <c r="F6" s="7"/>
      <c r="G6" s="8">
        <v>9868</v>
      </c>
      <c r="H6" s="8">
        <v>9868</v>
      </c>
      <c r="I6" s="8">
        <v>0</v>
      </c>
      <c r="J6" s="8">
        <v>20402</v>
      </c>
      <c r="K6" s="8">
        <v>20402</v>
      </c>
      <c r="L6" s="8">
        <v>0</v>
      </c>
      <c r="M6" s="8">
        <v>777</v>
      </c>
      <c r="N6" s="8">
        <v>698</v>
      </c>
      <c r="O6" s="8">
        <v>1178</v>
      </c>
      <c r="P6" s="8">
        <v>12</v>
      </c>
      <c r="Q6" s="8">
        <v>12</v>
      </c>
      <c r="R6" s="8">
        <v>18902</v>
      </c>
      <c r="S6" s="8">
        <v>8908</v>
      </c>
      <c r="T6" s="8">
        <v>0</v>
      </c>
      <c r="U6" s="8">
        <v>0</v>
      </c>
      <c r="V6" s="8">
        <v>652</v>
      </c>
      <c r="W6" s="8">
        <v>10</v>
      </c>
      <c r="X6" s="8">
        <v>176</v>
      </c>
      <c r="Y6" s="8">
        <v>17</v>
      </c>
      <c r="Z6" s="5" t="s">
        <v>33</v>
      </c>
      <c r="AA6" s="5" t="s">
        <v>33</v>
      </c>
      <c r="AB6" s="5" t="s">
        <v>33</v>
      </c>
      <c r="AC6" s="5" t="s">
        <v>33</v>
      </c>
      <c r="AD6" s="5" t="s">
        <v>33</v>
      </c>
      <c r="AE6" s="5" t="s">
        <v>33</v>
      </c>
      <c r="AF6" s="5" t="s">
        <v>33</v>
      </c>
    </row>
    <row r="7" spans="1:32" x14ac:dyDescent="0.25">
      <c r="A7" s="5"/>
      <c r="B7" t="s">
        <v>73</v>
      </c>
      <c r="C7" s="5"/>
      <c r="D7" s="5"/>
      <c r="E7" s="5"/>
      <c r="F7" s="7"/>
      <c r="G7" s="8">
        <v>9492</v>
      </c>
      <c r="H7" s="8">
        <v>9492</v>
      </c>
      <c r="I7" s="8">
        <v>0</v>
      </c>
      <c r="J7" s="8">
        <v>20854</v>
      </c>
      <c r="K7" s="8">
        <v>20854</v>
      </c>
      <c r="L7" s="8">
        <v>0</v>
      </c>
      <c r="M7" s="8">
        <v>188</v>
      </c>
      <c r="N7" s="8">
        <v>146</v>
      </c>
      <c r="O7" s="8">
        <v>239</v>
      </c>
      <c r="P7" s="8">
        <v>15</v>
      </c>
      <c r="Q7" s="8">
        <v>15</v>
      </c>
      <c r="R7" s="8">
        <v>19020</v>
      </c>
      <c r="S7" s="8">
        <v>8440</v>
      </c>
      <c r="T7" s="8">
        <v>0</v>
      </c>
      <c r="U7" s="8">
        <v>0</v>
      </c>
      <c r="V7" s="8">
        <v>165</v>
      </c>
      <c r="W7" s="8">
        <v>2</v>
      </c>
      <c r="X7" s="8">
        <v>75</v>
      </c>
      <c r="Y7" s="8">
        <v>12</v>
      </c>
      <c r="Z7" s="5" t="s">
        <v>33</v>
      </c>
      <c r="AA7" s="5" t="s">
        <v>33</v>
      </c>
      <c r="AB7" s="5" t="s">
        <v>33</v>
      </c>
      <c r="AC7" s="5" t="s">
        <v>33</v>
      </c>
      <c r="AD7" s="5" t="s">
        <v>33</v>
      </c>
      <c r="AE7" s="5" t="s">
        <v>33</v>
      </c>
      <c r="AF7" s="5" t="s">
        <v>33</v>
      </c>
    </row>
    <row r="8" spans="1:32" x14ac:dyDescent="0.25">
      <c r="A8" s="5"/>
      <c r="B8" t="s">
        <v>74</v>
      </c>
      <c r="C8" s="5"/>
      <c r="D8" s="5"/>
      <c r="E8" s="5"/>
      <c r="F8" s="7"/>
      <c r="G8" s="8">
        <v>118656</v>
      </c>
      <c r="H8" s="8">
        <v>17152</v>
      </c>
      <c r="I8" s="8">
        <v>0</v>
      </c>
      <c r="J8" s="8">
        <v>206587</v>
      </c>
      <c r="K8" s="8">
        <v>42390</v>
      </c>
      <c r="L8" s="8">
        <v>0</v>
      </c>
      <c r="M8" s="8">
        <v>4474</v>
      </c>
      <c r="N8" s="8">
        <v>2841</v>
      </c>
      <c r="O8" s="8">
        <v>4541</v>
      </c>
      <c r="P8" s="8">
        <v>41</v>
      </c>
      <c r="Q8" s="8">
        <v>43</v>
      </c>
      <c r="R8" s="8">
        <v>86328</v>
      </c>
      <c r="S8" s="8">
        <v>41920</v>
      </c>
      <c r="T8" s="8">
        <v>57221</v>
      </c>
      <c r="U8" s="8">
        <v>30976</v>
      </c>
      <c r="V8" s="8">
        <v>2152</v>
      </c>
      <c r="W8" s="8">
        <v>84</v>
      </c>
      <c r="X8" s="8">
        <v>2147</v>
      </c>
      <c r="Y8" s="8">
        <v>191</v>
      </c>
      <c r="Z8" s="5" t="s">
        <v>33</v>
      </c>
      <c r="AA8" s="5" t="s">
        <v>33</v>
      </c>
      <c r="AB8" s="5" t="s">
        <v>33</v>
      </c>
      <c r="AC8" s="5" t="s">
        <v>33</v>
      </c>
      <c r="AD8" s="5" t="s">
        <v>33</v>
      </c>
      <c r="AE8" s="5" t="s">
        <v>33</v>
      </c>
      <c r="AF8" s="5" t="s">
        <v>33</v>
      </c>
    </row>
    <row r="9" spans="1:32" x14ac:dyDescent="0.25">
      <c r="A9" s="5"/>
      <c r="B9" t="s">
        <v>75</v>
      </c>
      <c r="C9" s="5"/>
      <c r="D9" s="5"/>
      <c r="E9" s="5"/>
      <c r="F9" s="7"/>
      <c r="G9" s="8">
        <v>25008</v>
      </c>
      <c r="H9" s="8">
        <v>25008</v>
      </c>
      <c r="I9" s="8">
        <v>0</v>
      </c>
      <c r="J9" s="8">
        <v>49351</v>
      </c>
      <c r="K9" s="8">
        <v>49351</v>
      </c>
      <c r="L9" s="8">
        <v>0</v>
      </c>
      <c r="M9" s="8">
        <v>1866</v>
      </c>
      <c r="N9" s="8">
        <v>1233</v>
      </c>
      <c r="O9" s="8">
        <v>2181</v>
      </c>
      <c r="P9" s="8">
        <v>31</v>
      </c>
      <c r="Q9" s="8">
        <v>33</v>
      </c>
      <c r="R9" s="8">
        <v>40933</v>
      </c>
      <c r="S9" s="8">
        <v>20744</v>
      </c>
      <c r="T9" s="8">
        <v>0</v>
      </c>
      <c r="U9" s="8">
        <v>0</v>
      </c>
      <c r="V9" s="8">
        <v>1420</v>
      </c>
      <c r="W9" s="8">
        <v>34</v>
      </c>
      <c r="X9" s="8">
        <v>1165</v>
      </c>
      <c r="Y9" s="8">
        <v>127</v>
      </c>
      <c r="Z9" s="5" t="s">
        <v>33</v>
      </c>
      <c r="AA9" s="5" t="s">
        <v>33</v>
      </c>
      <c r="AB9" s="5" t="s">
        <v>33</v>
      </c>
      <c r="AC9" s="5" t="s">
        <v>33</v>
      </c>
      <c r="AD9" s="5" t="s">
        <v>33</v>
      </c>
      <c r="AE9" s="5" t="s">
        <v>33</v>
      </c>
      <c r="AF9" s="5" t="s">
        <v>33</v>
      </c>
    </row>
    <row r="10" spans="1:32" x14ac:dyDescent="0.25">
      <c r="A10" s="5"/>
      <c r="B10" t="s">
        <v>76</v>
      </c>
      <c r="C10" s="5"/>
      <c r="D10" s="5"/>
      <c r="E10" s="5"/>
      <c r="F10" s="7"/>
      <c r="G10" s="8">
        <v>31248</v>
      </c>
      <c r="H10" s="8">
        <v>31248</v>
      </c>
      <c r="I10" s="8">
        <v>0</v>
      </c>
      <c r="J10" s="8">
        <v>64494</v>
      </c>
      <c r="K10" s="8">
        <v>64494</v>
      </c>
      <c r="L10" s="8">
        <v>0</v>
      </c>
      <c r="M10" s="8">
        <v>2635</v>
      </c>
      <c r="N10" s="8">
        <v>1748</v>
      </c>
      <c r="O10" s="8">
        <v>3373</v>
      </c>
      <c r="P10" s="8">
        <v>36</v>
      </c>
      <c r="Q10" s="8">
        <v>37</v>
      </c>
      <c r="R10" s="8">
        <v>48249</v>
      </c>
      <c r="S10" s="8">
        <v>23280</v>
      </c>
      <c r="T10" s="8">
        <v>0</v>
      </c>
      <c r="U10" s="8">
        <v>0</v>
      </c>
      <c r="V10" s="8">
        <v>1959</v>
      </c>
      <c r="W10" s="8">
        <v>83</v>
      </c>
      <c r="X10" s="8">
        <v>1723</v>
      </c>
      <c r="Y10" s="8">
        <v>235</v>
      </c>
      <c r="Z10" s="5" t="s">
        <v>33</v>
      </c>
      <c r="AA10" s="5" t="s">
        <v>33</v>
      </c>
      <c r="AB10" s="5" t="s">
        <v>33</v>
      </c>
      <c r="AC10" s="5" t="s">
        <v>33</v>
      </c>
      <c r="AD10" s="5" t="s">
        <v>33</v>
      </c>
      <c r="AE10" s="5" t="s">
        <v>33</v>
      </c>
      <c r="AF10" s="5" t="s">
        <v>33</v>
      </c>
    </row>
    <row r="11" spans="1:32" x14ac:dyDescent="0.25">
      <c r="A11" s="5"/>
      <c r="B11" t="s">
        <v>77</v>
      </c>
      <c r="C11" s="5"/>
      <c r="D11" s="5"/>
      <c r="E11" s="5"/>
      <c r="F11" s="7"/>
      <c r="G11" s="8">
        <v>12196</v>
      </c>
      <c r="H11" s="8">
        <v>12196</v>
      </c>
      <c r="I11" s="8">
        <v>0</v>
      </c>
      <c r="J11" s="8">
        <v>25034</v>
      </c>
      <c r="K11" s="8">
        <v>25034</v>
      </c>
      <c r="L11" s="8">
        <v>0</v>
      </c>
      <c r="M11" s="8">
        <v>958</v>
      </c>
      <c r="N11" s="8">
        <v>734</v>
      </c>
      <c r="O11" s="8">
        <v>1159</v>
      </c>
      <c r="P11" s="8">
        <v>11</v>
      </c>
      <c r="Q11" s="8">
        <v>12</v>
      </c>
      <c r="R11" s="8">
        <v>22300</v>
      </c>
      <c r="S11" s="8">
        <v>10792</v>
      </c>
      <c r="T11" s="8">
        <v>0</v>
      </c>
      <c r="U11" s="8">
        <v>0</v>
      </c>
      <c r="V11" s="8">
        <v>765</v>
      </c>
      <c r="W11" s="8">
        <v>15</v>
      </c>
      <c r="X11" s="8">
        <v>379</v>
      </c>
      <c r="Y11" s="8">
        <v>40</v>
      </c>
      <c r="Z11" s="5" t="s">
        <v>33</v>
      </c>
      <c r="AA11" s="5" t="s">
        <v>33</v>
      </c>
      <c r="AB11" s="5" t="s">
        <v>33</v>
      </c>
      <c r="AC11" s="5" t="s">
        <v>33</v>
      </c>
      <c r="AD11" s="5" t="s">
        <v>33</v>
      </c>
      <c r="AE11" s="5" t="s">
        <v>33</v>
      </c>
      <c r="AF11" s="5" t="s">
        <v>33</v>
      </c>
    </row>
    <row r="12" spans="1:32" x14ac:dyDescent="0.25">
      <c r="A12" s="5"/>
      <c r="B12" t="s">
        <v>78</v>
      </c>
      <c r="C12" s="5"/>
      <c r="D12" s="5"/>
      <c r="E12" s="5"/>
      <c r="F12" s="7"/>
      <c r="G12" s="8">
        <v>41296</v>
      </c>
      <c r="H12" s="8">
        <v>41296</v>
      </c>
      <c r="I12" s="8">
        <v>0</v>
      </c>
      <c r="J12" s="8">
        <v>87582</v>
      </c>
      <c r="K12" s="8">
        <v>87582</v>
      </c>
      <c r="L12" s="8">
        <v>0</v>
      </c>
      <c r="M12" s="8">
        <v>2954</v>
      </c>
      <c r="N12" s="8">
        <v>2196</v>
      </c>
      <c r="O12" s="8">
        <v>4123</v>
      </c>
      <c r="P12" s="8">
        <v>39</v>
      </c>
      <c r="Q12" s="8">
        <v>40</v>
      </c>
      <c r="R12" s="8">
        <v>64631</v>
      </c>
      <c r="S12" s="8">
        <v>30032</v>
      </c>
      <c r="T12" s="8">
        <v>0</v>
      </c>
      <c r="U12" s="8">
        <v>0</v>
      </c>
      <c r="V12" s="8">
        <v>2176</v>
      </c>
      <c r="W12" s="8">
        <v>71</v>
      </c>
      <c r="X12" s="8">
        <v>1617</v>
      </c>
      <c r="Y12" s="8">
        <v>301</v>
      </c>
      <c r="Z12" s="5" t="s">
        <v>33</v>
      </c>
      <c r="AA12" s="5" t="s">
        <v>33</v>
      </c>
      <c r="AB12" s="5" t="s">
        <v>33</v>
      </c>
      <c r="AC12" s="5" t="s">
        <v>33</v>
      </c>
      <c r="AD12" s="5" t="s">
        <v>33</v>
      </c>
      <c r="AE12" s="5" t="s">
        <v>33</v>
      </c>
      <c r="AF12" s="5" t="s">
        <v>33</v>
      </c>
    </row>
    <row r="13" spans="1:32" x14ac:dyDescent="0.25">
      <c r="A13" s="5"/>
      <c r="B13" t="s">
        <v>79</v>
      </c>
      <c r="C13" s="5"/>
      <c r="D13" s="5"/>
      <c r="E13" s="5"/>
      <c r="F13" s="7"/>
      <c r="G13" s="8">
        <v>14312</v>
      </c>
      <c r="H13" s="8">
        <v>14312</v>
      </c>
      <c r="I13" s="8">
        <v>0</v>
      </c>
      <c r="J13" s="8">
        <v>34074</v>
      </c>
      <c r="K13" s="8">
        <v>34074</v>
      </c>
      <c r="L13" s="8">
        <v>0</v>
      </c>
      <c r="M13" s="8">
        <v>422</v>
      </c>
      <c r="N13" s="8">
        <v>364</v>
      </c>
      <c r="O13" s="8">
        <v>578</v>
      </c>
      <c r="P13" s="8">
        <v>13</v>
      </c>
      <c r="Q13" s="8">
        <v>14</v>
      </c>
      <c r="R13" s="8">
        <v>27597</v>
      </c>
      <c r="S13" s="8">
        <v>10920</v>
      </c>
      <c r="T13" s="8">
        <v>0</v>
      </c>
      <c r="U13" s="8">
        <v>0</v>
      </c>
      <c r="V13" s="8">
        <v>332</v>
      </c>
      <c r="W13" s="8">
        <v>12</v>
      </c>
      <c r="X13" s="8">
        <v>118</v>
      </c>
      <c r="Y13" s="8">
        <v>53</v>
      </c>
      <c r="Z13" s="5" t="s">
        <v>33</v>
      </c>
      <c r="AA13" s="5" t="s">
        <v>33</v>
      </c>
      <c r="AB13" s="5" t="s">
        <v>33</v>
      </c>
      <c r="AC13" s="5" t="s">
        <v>33</v>
      </c>
      <c r="AD13" s="5" t="s">
        <v>33</v>
      </c>
      <c r="AE13" s="5" t="s">
        <v>33</v>
      </c>
      <c r="AF13" s="5" t="s">
        <v>33</v>
      </c>
    </row>
    <row r="14" spans="1:32" x14ac:dyDescent="0.25">
      <c r="A14" s="6"/>
      <c r="B14" t="s">
        <v>80</v>
      </c>
      <c r="C14" s="5"/>
      <c r="D14" s="5"/>
      <c r="E14" s="5"/>
      <c r="F14" s="7"/>
      <c r="G14" s="8">
        <v>91904</v>
      </c>
      <c r="H14" s="8">
        <v>16896</v>
      </c>
      <c r="I14" s="8">
        <v>0</v>
      </c>
      <c r="J14" s="8">
        <v>147126</v>
      </c>
      <c r="K14" s="8">
        <v>38981</v>
      </c>
      <c r="L14" s="8">
        <v>0</v>
      </c>
      <c r="M14" s="8">
        <v>4424</v>
      </c>
      <c r="N14" s="8">
        <v>2952</v>
      </c>
      <c r="O14" s="8">
        <v>4707</v>
      </c>
      <c r="P14" s="8">
        <v>34</v>
      </c>
      <c r="Q14" s="8">
        <v>35</v>
      </c>
      <c r="R14" s="8">
        <v>80863</v>
      </c>
      <c r="S14" s="8">
        <v>43904</v>
      </c>
      <c r="T14" s="8">
        <v>50988</v>
      </c>
      <c r="U14" s="8">
        <v>32000</v>
      </c>
      <c r="V14" s="8">
        <v>2586</v>
      </c>
      <c r="W14" s="8">
        <v>96</v>
      </c>
      <c r="X14" s="8">
        <v>1878</v>
      </c>
      <c r="Y14" s="8">
        <v>146</v>
      </c>
      <c r="Z14" s="5" t="s">
        <v>33</v>
      </c>
      <c r="AA14" s="5" t="s">
        <v>33</v>
      </c>
      <c r="AB14" s="5" t="s">
        <v>33</v>
      </c>
      <c r="AC14" s="5" t="s">
        <v>33</v>
      </c>
      <c r="AD14" s="5" t="s">
        <v>33</v>
      </c>
      <c r="AE14" s="5" t="s">
        <v>33</v>
      </c>
      <c r="AF14" s="5" t="s">
        <v>33</v>
      </c>
    </row>
    <row r="15" spans="1:32" x14ac:dyDescent="0.25">
      <c r="A15" s="5"/>
      <c r="B15" t="s">
        <v>81</v>
      </c>
      <c r="C15" s="5"/>
      <c r="D15" s="5"/>
      <c r="E15" s="5"/>
      <c r="F15" s="7"/>
      <c r="G15" s="8">
        <v>13768</v>
      </c>
      <c r="H15" s="8">
        <v>13768</v>
      </c>
      <c r="I15" s="8">
        <v>0</v>
      </c>
      <c r="J15" s="8">
        <v>29401</v>
      </c>
      <c r="K15" s="8">
        <v>29401</v>
      </c>
      <c r="L15" s="8">
        <v>0</v>
      </c>
      <c r="M15" s="8">
        <v>936</v>
      </c>
      <c r="N15" s="8">
        <v>751</v>
      </c>
      <c r="O15" s="8">
        <v>1151</v>
      </c>
      <c r="P15" s="8">
        <v>17</v>
      </c>
      <c r="Q15" s="8">
        <v>17</v>
      </c>
      <c r="R15" s="8">
        <v>26451</v>
      </c>
      <c r="S15" s="8">
        <v>12152</v>
      </c>
      <c r="T15" s="8">
        <v>0</v>
      </c>
      <c r="U15" s="8">
        <v>0</v>
      </c>
      <c r="V15" s="8">
        <v>728</v>
      </c>
      <c r="W15" s="8">
        <v>9</v>
      </c>
      <c r="X15" s="8">
        <v>306</v>
      </c>
      <c r="Y15" s="8">
        <v>49</v>
      </c>
      <c r="Z15" s="5" t="s">
        <v>33</v>
      </c>
      <c r="AA15" s="5" t="s">
        <v>33</v>
      </c>
      <c r="AB15" s="5" t="s">
        <v>33</v>
      </c>
      <c r="AC15" s="5" t="s">
        <v>33</v>
      </c>
      <c r="AD15" s="5" t="s">
        <v>33</v>
      </c>
      <c r="AE15" s="5" t="s">
        <v>33</v>
      </c>
      <c r="AF15" s="5" t="s">
        <v>33</v>
      </c>
    </row>
    <row r="16" spans="1:32" x14ac:dyDescent="0.25">
      <c r="A16" s="5"/>
      <c r="B16" t="s">
        <v>82</v>
      </c>
      <c r="C16" s="5"/>
      <c r="D16" s="5"/>
      <c r="E16" s="5"/>
      <c r="F16" s="7"/>
      <c r="G16" s="8">
        <v>16472</v>
      </c>
      <c r="H16" s="8">
        <v>16472</v>
      </c>
      <c r="I16" s="8">
        <v>0</v>
      </c>
      <c r="J16" s="8">
        <v>34052</v>
      </c>
      <c r="K16" s="8">
        <v>34052</v>
      </c>
      <c r="L16" s="8">
        <v>0</v>
      </c>
      <c r="M16" s="8">
        <v>1309</v>
      </c>
      <c r="N16" s="8">
        <v>979</v>
      </c>
      <c r="O16" s="8">
        <v>1620</v>
      </c>
      <c r="P16" s="8">
        <v>21</v>
      </c>
      <c r="Q16" s="8">
        <v>21</v>
      </c>
      <c r="R16" s="8">
        <v>28866</v>
      </c>
      <c r="S16" s="8">
        <v>13632</v>
      </c>
      <c r="T16" s="8">
        <v>0</v>
      </c>
      <c r="U16" s="8">
        <v>0</v>
      </c>
      <c r="V16" s="8">
        <v>1060</v>
      </c>
      <c r="W16" s="8">
        <v>10</v>
      </c>
      <c r="X16" s="8">
        <v>612</v>
      </c>
      <c r="Y16" s="8">
        <v>85</v>
      </c>
      <c r="Z16" s="5" t="s">
        <v>33</v>
      </c>
      <c r="AA16" s="5" t="s">
        <v>33</v>
      </c>
      <c r="AB16" s="5" t="s">
        <v>33</v>
      </c>
      <c r="AC16" s="5" t="s">
        <v>33</v>
      </c>
      <c r="AD16" s="5" t="s">
        <v>33</v>
      </c>
      <c r="AE16" s="5" t="s">
        <v>33</v>
      </c>
      <c r="AF16" s="5" t="s">
        <v>33</v>
      </c>
    </row>
    <row r="17" spans="1:32" x14ac:dyDescent="0.25">
      <c r="A17" s="5"/>
      <c r="B17" t="s">
        <v>83</v>
      </c>
      <c r="C17" s="5"/>
      <c r="D17" s="5"/>
      <c r="E17" s="5"/>
      <c r="F17" s="7"/>
      <c r="G17" s="8">
        <v>5890</v>
      </c>
      <c r="H17" s="8">
        <v>5890</v>
      </c>
      <c r="I17" s="8">
        <v>0</v>
      </c>
      <c r="J17" s="8">
        <v>12684</v>
      </c>
      <c r="K17" s="8">
        <v>12684</v>
      </c>
      <c r="L17" s="8">
        <v>0</v>
      </c>
      <c r="M17" s="8">
        <v>579</v>
      </c>
      <c r="N17" s="8">
        <v>532</v>
      </c>
      <c r="O17" s="8">
        <v>742</v>
      </c>
      <c r="P17" s="8">
        <v>13</v>
      </c>
      <c r="Q17" s="8">
        <v>13</v>
      </c>
      <c r="R17" s="8">
        <v>11026</v>
      </c>
      <c r="S17" s="8">
        <v>4724</v>
      </c>
      <c r="T17" s="8">
        <v>0</v>
      </c>
      <c r="U17" s="8">
        <v>0</v>
      </c>
      <c r="V17" s="8">
        <v>413</v>
      </c>
      <c r="W17" s="8">
        <v>4</v>
      </c>
      <c r="X17" s="8">
        <v>88</v>
      </c>
      <c r="Y17" s="8">
        <v>6</v>
      </c>
      <c r="Z17" s="5" t="s">
        <v>33</v>
      </c>
      <c r="AA17" s="5" t="s">
        <v>33</v>
      </c>
      <c r="AB17" s="5" t="s">
        <v>33</v>
      </c>
      <c r="AC17" s="5" t="s">
        <v>33</v>
      </c>
      <c r="AD17" s="5" t="s">
        <v>33</v>
      </c>
      <c r="AE17" s="5" t="s">
        <v>33</v>
      </c>
      <c r="AF17" s="5" t="s">
        <v>33</v>
      </c>
    </row>
    <row r="18" spans="1:32" x14ac:dyDescent="0.25">
      <c r="A18" s="5"/>
      <c r="B18" t="s">
        <v>84</v>
      </c>
      <c r="C18" s="5"/>
      <c r="D18" s="5"/>
      <c r="E18" s="5"/>
      <c r="F18" s="7"/>
      <c r="G18" s="8">
        <v>125888</v>
      </c>
      <c r="H18" s="8">
        <v>13056</v>
      </c>
      <c r="I18" s="8">
        <v>0</v>
      </c>
      <c r="J18" s="8">
        <v>197279</v>
      </c>
      <c r="K18" s="8">
        <v>33505</v>
      </c>
      <c r="L18" s="8">
        <v>0</v>
      </c>
      <c r="M18" s="8">
        <v>5404</v>
      </c>
      <c r="N18" s="8">
        <v>3920</v>
      </c>
      <c r="O18" s="8">
        <v>5190</v>
      </c>
      <c r="P18" s="8">
        <v>51</v>
      </c>
      <c r="Q18" s="8">
        <v>54</v>
      </c>
      <c r="R18" s="8">
        <v>72339</v>
      </c>
      <c r="S18" s="8">
        <v>33984</v>
      </c>
      <c r="T18" s="8">
        <v>47283</v>
      </c>
      <c r="U18" s="8">
        <v>24256</v>
      </c>
      <c r="V18" s="8">
        <v>2194</v>
      </c>
      <c r="W18" s="8">
        <v>38</v>
      </c>
      <c r="X18" s="8">
        <v>2014</v>
      </c>
      <c r="Y18" s="8">
        <v>154</v>
      </c>
      <c r="Z18" s="5" t="s">
        <v>33</v>
      </c>
      <c r="AA18" s="5" t="s">
        <v>33</v>
      </c>
      <c r="AB18" s="5" t="s">
        <v>33</v>
      </c>
      <c r="AC18" s="5" t="s">
        <v>33</v>
      </c>
      <c r="AD18" s="5" t="s">
        <v>33</v>
      </c>
      <c r="AE18" s="5" t="s">
        <v>33</v>
      </c>
      <c r="AF18" s="5" t="s">
        <v>33</v>
      </c>
    </row>
    <row r="19" spans="1:32" x14ac:dyDescent="0.25">
      <c r="A19" s="5"/>
      <c r="B19" t="s">
        <v>85</v>
      </c>
      <c r="C19" s="5"/>
      <c r="D19" s="5"/>
      <c r="E19" s="5"/>
      <c r="F19" s="7"/>
      <c r="G19" s="8">
        <v>27568</v>
      </c>
      <c r="H19" s="8">
        <v>27568</v>
      </c>
      <c r="I19" s="8">
        <v>0</v>
      </c>
      <c r="J19" s="8">
        <v>49194</v>
      </c>
      <c r="K19" s="8">
        <v>49194</v>
      </c>
      <c r="L19" s="8">
        <v>0</v>
      </c>
      <c r="M19" s="8">
        <v>1665</v>
      </c>
      <c r="N19" s="8">
        <v>1246</v>
      </c>
      <c r="O19" s="8">
        <v>2161</v>
      </c>
      <c r="P19" s="8">
        <v>25</v>
      </c>
      <c r="Q19" s="8">
        <v>25</v>
      </c>
      <c r="R19" s="8">
        <v>45086</v>
      </c>
      <c r="S19" s="8">
        <v>25168</v>
      </c>
      <c r="T19" s="8">
        <v>0</v>
      </c>
      <c r="U19" s="8">
        <v>0</v>
      </c>
      <c r="V19" s="8">
        <v>1392</v>
      </c>
      <c r="W19" s="8">
        <v>14</v>
      </c>
      <c r="X19" s="8">
        <v>696</v>
      </c>
      <c r="Y19" s="8">
        <v>71</v>
      </c>
      <c r="Z19" s="5" t="s">
        <v>33</v>
      </c>
      <c r="AA19" s="5" t="s">
        <v>33</v>
      </c>
      <c r="AB19" s="5" t="s">
        <v>33</v>
      </c>
      <c r="AC19" s="5" t="s">
        <v>33</v>
      </c>
      <c r="AD19" s="5" t="s">
        <v>33</v>
      </c>
      <c r="AE19" s="5" t="s">
        <v>33</v>
      </c>
      <c r="AF19" s="5" t="s">
        <v>33</v>
      </c>
    </row>
    <row r="20" spans="1:32" x14ac:dyDescent="0.25">
      <c r="A20" s="5"/>
      <c r="B20" t="s">
        <v>86</v>
      </c>
      <c r="C20" s="5"/>
      <c r="D20" s="5"/>
      <c r="E20" s="5"/>
      <c r="F20" s="7"/>
      <c r="G20" s="8">
        <v>14904</v>
      </c>
      <c r="H20" s="8">
        <v>14904</v>
      </c>
      <c r="I20" s="8">
        <v>0</v>
      </c>
      <c r="J20" s="8">
        <v>29240</v>
      </c>
      <c r="K20" s="8">
        <v>29240</v>
      </c>
      <c r="L20" s="8">
        <v>0</v>
      </c>
      <c r="M20" s="8">
        <v>1095</v>
      </c>
      <c r="N20" s="8">
        <v>894</v>
      </c>
      <c r="O20" s="8">
        <v>1472</v>
      </c>
      <c r="P20" s="8">
        <v>17</v>
      </c>
      <c r="Q20" s="8">
        <v>17</v>
      </c>
      <c r="R20" s="8">
        <v>25309</v>
      </c>
      <c r="S20" s="8">
        <v>12568</v>
      </c>
      <c r="T20" s="8">
        <v>0</v>
      </c>
      <c r="U20" s="8">
        <v>0</v>
      </c>
      <c r="V20" s="8">
        <v>860</v>
      </c>
      <c r="W20" s="8">
        <v>9</v>
      </c>
      <c r="X20" s="8">
        <v>431</v>
      </c>
      <c r="Y20" s="8">
        <v>44</v>
      </c>
      <c r="Z20" s="5" t="s">
        <v>33</v>
      </c>
      <c r="AA20" s="5" t="s">
        <v>33</v>
      </c>
      <c r="AB20" s="5" t="s">
        <v>33</v>
      </c>
      <c r="AC20" s="5" t="s">
        <v>33</v>
      </c>
      <c r="AD20" s="5" t="s">
        <v>33</v>
      </c>
      <c r="AE20" s="5" t="s">
        <v>33</v>
      </c>
      <c r="AF20" s="5" t="s">
        <v>33</v>
      </c>
    </row>
    <row r="21" spans="1:32" x14ac:dyDescent="0.25">
      <c r="A21" s="5"/>
      <c r="B21" t="s">
        <v>87</v>
      </c>
      <c r="C21" s="5"/>
      <c r="D21" s="5"/>
      <c r="E21" s="5"/>
      <c r="F21" s="7"/>
      <c r="G21" s="8">
        <v>12336</v>
      </c>
      <c r="H21" s="8">
        <v>12336</v>
      </c>
      <c r="I21" s="8">
        <v>0</v>
      </c>
      <c r="J21" s="8">
        <v>25606</v>
      </c>
      <c r="K21" s="8">
        <v>25606</v>
      </c>
      <c r="L21" s="8">
        <v>0</v>
      </c>
      <c r="M21" s="8">
        <v>752</v>
      </c>
      <c r="N21" s="8">
        <v>672</v>
      </c>
      <c r="O21" s="8">
        <v>940</v>
      </c>
      <c r="P21" s="8">
        <v>14</v>
      </c>
      <c r="Q21" s="8">
        <v>14</v>
      </c>
      <c r="R21" s="8">
        <v>23715</v>
      </c>
      <c r="S21" s="8">
        <v>11024</v>
      </c>
      <c r="T21" s="8">
        <v>0</v>
      </c>
      <c r="U21" s="8">
        <v>0</v>
      </c>
      <c r="V21" s="8">
        <v>574</v>
      </c>
      <c r="W21" s="8">
        <v>2</v>
      </c>
      <c r="X21" s="8">
        <v>159</v>
      </c>
      <c r="Y21" s="8">
        <v>15</v>
      </c>
      <c r="Z21" s="5" t="s">
        <v>33</v>
      </c>
      <c r="AA21" s="5" t="s">
        <v>33</v>
      </c>
      <c r="AB21" s="5" t="s">
        <v>33</v>
      </c>
      <c r="AC21" s="5" t="s">
        <v>33</v>
      </c>
      <c r="AD21" s="5" t="s">
        <v>33</v>
      </c>
      <c r="AE21" s="5" t="s">
        <v>33</v>
      </c>
      <c r="AF21" s="5" t="s">
        <v>33</v>
      </c>
    </row>
    <row r="22" spans="1:32" x14ac:dyDescent="0.25">
      <c r="A22" s="5"/>
      <c r="B22" t="s">
        <v>88</v>
      </c>
      <c r="C22" s="5"/>
      <c r="D22" s="5"/>
      <c r="E22" s="5"/>
      <c r="F22" s="7"/>
      <c r="G22" s="8">
        <v>17536</v>
      </c>
      <c r="H22" s="8">
        <v>17536</v>
      </c>
      <c r="I22" s="8">
        <v>0</v>
      </c>
      <c r="J22" s="8">
        <v>34843</v>
      </c>
      <c r="K22" s="8">
        <v>34843</v>
      </c>
      <c r="L22" s="8">
        <v>0</v>
      </c>
      <c r="M22" s="8">
        <v>1327</v>
      </c>
      <c r="N22" s="8">
        <v>1047</v>
      </c>
      <c r="O22" s="8">
        <v>1735</v>
      </c>
      <c r="P22" s="8">
        <v>20</v>
      </c>
      <c r="Q22" s="8">
        <v>20</v>
      </c>
      <c r="R22" s="8">
        <v>30182</v>
      </c>
      <c r="S22" s="8">
        <v>14928</v>
      </c>
      <c r="T22" s="8">
        <v>0</v>
      </c>
      <c r="U22" s="8">
        <v>0</v>
      </c>
      <c r="V22" s="8">
        <v>1049</v>
      </c>
      <c r="W22" s="8">
        <v>18</v>
      </c>
      <c r="X22" s="8">
        <v>595</v>
      </c>
      <c r="Y22" s="8">
        <v>75</v>
      </c>
      <c r="Z22" s="5" t="s">
        <v>33</v>
      </c>
      <c r="AA22" s="5" t="s">
        <v>33</v>
      </c>
      <c r="AB22" s="5" t="s">
        <v>33</v>
      </c>
      <c r="AC22" s="5" t="s">
        <v>33</v>
      </c>
      <c r="AD22" s="5" t="s">
        <v>33</v>
      </c>
      <c r="AE22" s="5" t="s">
        <v>33</v>
      </c>
      <c r="AF22" s="5" t="s">
        <v>33</v>
      </c>
    </row>
    <row r="23" spans="1:32" x14ac:dyDescent="0.25">
      <c r="A23" s="5"/>
      <c r="B23" t="s">
        <v>89</v>
      </c>
      <c r="C23" s="5"/>
      <c r="D23" s="5"/>
      <c r="E23" s="5"/>
      <c r="F23" s="7"/>
      <c r="G23" s="8">
        <v>8724</v>
      </c>
      <c r="H23" s="8">
        <v>8724</v>
      </c>
      <c r="I23" s="8">
        <v>0</v>
      </c>
      <c r="J23" s="8">
        <v>19354</v>
      </c>
      <c r="K23" s="8">
        <v>19354</v>
      </c>
      <c r="L23" s="8">
        <v>0</v>
      </c>
      <c r="M23" s="8">
        <v>173</v>
      </c>
      <c r="N23" s="8">
        <v>143</v>
      </c>
      <c r="O23" s="8">
        <v>206</v>
      </c>
      <c r="P23" s="8">
        <v>9</v>
      </c>
      <c r="Q23" s="8">
        <v>9</v>
      </c>
      <c r="R23" s="8">
        <v>16732</v>
      </c>
      <c r="S23" s="8">
        <v>7208</v>
      </c>
      <c r="T23" s="8">
        <v>0</v>
      </c>
      <c r="U23" s="8">
        <v>0</v>
      </c>
      <c r="V23" s="8">
        <v>139</v>
      </c>
      <c r="W23" s="8">
        <v>7</v>
      </c>
      <c r="X23" s="8">
        <v>45</v>
      </c>
      <c r="Y23" s="8">
        <v>13</v>
      </c>
      <c r="Z23" s="5" t="s">
        <v>33</v>
      </c>
      <c r="AA23" s="5" t="s">
        <v>33</v>
      </c>
      <c r="AB23" s="5" t="s">
        <v>33</v>
      </c>
      <c r="AC23" s="5" t="s">
        <v>33</v>
      </c>
      <c r="AD23" s="5" t="s">
        <v>33</v>
      </c>
      <c r="AE23" s="5" t="s">
        <v>33</v>
      </c>
      <c r="AF23" s="5" t="s">
        <v>33</v>
      </c>
    </row>
    <row r="24" spans="1:32" x14ac:dyDescent="0.25">
      <c r="A24" s="5"/>
      <c r="B24" t="s">
        <v>90</v>
      </c>
      <c r="C24" s="5"/>
      <c r="D24" s="5"/>
      <c r="E24" s="5"/>
      <c r="F24" s="7"/>
      <c r="G24" s="8">
        <v>143936</v>
      </c>
      <c r="H24" s="8">
        <v>12352</v>
      </c>
      <c r="I24" s="8">
        <v>0</v>
      </c>
      <c r="J24" s="8">
        <v>211320</v>
      </c>
      <c r="K24" s="8">
        <v>34005</v>
      </c>
      <c r="L24" s="8">
        <v>0</v>
      </c>
      <c r="M24" s="8">
        <v>5556</v>
      </c>
      <c r="N24" s="8">
        <v>4196</v>
      </c>
      <c r="O24" s="8">
        <v>5881</v>
      </c>
      <c r="P24" s="8">
        <v>33</v>
      </c>
      <c r="Q24" s="8">
        <v>33</v>
      </c>
      <c r="R24" s="8">
        <v>78303</v>
      </c>
      <c r="S24" s="8">
        <v>37504</v>
      </c>
      <c r="T24" s="8">
        <v>51382</v>
      </c>
      <c r="U24" s="8">
        <v>27968</v>
      </c>
      <c r="V24" s="8">
        <v>2430</v>
      </c>
      <c r="W24" s="8">
        <v>137</v>
      </c>
      <c r="X24" s="8">
        <v>1777</v>
      </c>
      <c r="Y24" s="8">
        <v>110</v>
      </c>
      <c r="Z24" s="5" t="s">
        <v>33</v>
      </c>
      <c r="AA24" s="5" t="s">
        <v>33</v>
      </c>
      <c r="AB24" s="5" t="s">
        <v>33</v>
      </c>
      <c r="AC24" s="5" t="s">
        <v>33</v>
      </c>
      <c r="AD24" s="5" t="s">
        <v>33</v>
      </c>
      <c r="AE24" s="5" t="s">
        <v>33</v>
      </c>
      <c r="AF24" s="5" t="s">
        <v>33</v>
      </c>
    </row>
    <row r="25" spans="1:32" x14ac:dyDescent="0.25">
      <c r="A25" s="5"/>
      <c r="B25" t="s">
        <v>91</v>
      </c>
      <c r="C25" s="5"/>
      <c r="D25" s="5"/>
      <c r="E25" s="5"/>
      <c r="F25" s="7"/>
      <c r="G25" s="8">
        <v>175744</v>
      </c>
      <c r="H25" s="8">
        <v>62144</v>
      </c>
      <c r="I25" s="8">
        <v>0</v>
      </c>
      <c r="J25" s="8">
        <v>270301</v>
      </c>
      <c r="K25" s="8">
        <v>129700</v>
      </c>
      <c r="L25" s="8">
        <v>0</v>
      </c>
      <c r="M25" s="8">
        <v>6508</v>
      </c>
      <c r="N25" s="8">
        <v>5218</v>
      </c>
      <c r="O25" s="8">
        <v>8160</v>
      </c>
      <c r="P25" s="8">
        <v>88</v>
      </c>
      <c r="Q25" s="8">
        <v>92</v>
      </c>
      <c r="R25" s="8">
        <v>97873</v>
      </c>
      <c r="S25" s="8">
        <v>57024</v>
      </c>
      <c r="T25" s="8">
        <v>49592</v>
      </c>
      <c r="U25" s="8">
        <v>35712</v>
      </c>
      <c r="V25" s="8">
        <v>3188</v>
      </c>
      <c r="W25" s="8">
        <v>184</v>
      </c>
      <c r="X25" s="8">
        <v>1764</v>
      </c>
      <c r="Y25" s="8">
        <v>880</v>
      </c>
      <c r="Z25" s="5" t="s">
        <v>33</v>
      </c>
      <c r="AA25" s="5" t="s">
        <v>33</v>
      </c>
      <c r="AB25" s="5" t="s">
        <v>33</v>
      </c>
      <c r="AC25" s="5" t="s">
        <v>33</v>
      </c>
      <c r="AD25" s="5" t="s">
        <v>33</v>
      </c>
      <c r="AE25" s="5" t="s">
        <v>33</v>
      </c>
      <c r="AF25" s="5" t="s">
        <v>33</v>
      </c>
    </row>
    <row r="26" spans="1:32" x14ac:dyDescent="0.25">
      <c r="A26" s="5"/>
      <c r="B26" t="s">
        <v>92</v>
      </c>
      <c r="C26" s="5"/>
      <c r="D26" s="5"/>
      <c r="E26" s="5"/>
      <c r="F26" s="7"/>
      <c r="G26" s="8">
        <v>12688</v>
      </c>
      <c r="H26" s="8">
        <v>12688</v>
      </c>
      <c r="I26" s="8">
        <v>0</v>
      </c>
      <c r="J26" s="8">
        <v>26598</v>
      </c>
      <c r="K26" s="8">
        <v>26598</v>
      </c>
      <c r="L26" s="8">
        <v>0</v>
      </c>
      <c r="M26" s="8">
        <v>847</v>
      </c>
      <c r="N26" s="8">
        <v>735</v>
      </c>
      <c r="O26" s="8">
        <v>1124</v>
      </c>
      <c r="P26" s="8">
        <v>12</v>
      </c>
      <c r="Q26" s="8">
        <v>12</v>
      </c>
      <c r="R26" s="8">
        <v>24117</v>
      </c>
      <c r="S26" s="8">
        <v>11400</v>
      </c>
      <c r="T26" s="8">
        <v>0</v>
      </c>
      <c r="U26" s="8">
        <v>0</v>
      </c>
      <c r="V26" s="8">
        <v>635</v>
      </c>
      <c r="W26" s="8">
        <v>7</v>
      </c>
      <c r="X26" s="8">
        <v>208</v>
      </c>
      <c r="Y26" s="8">
        <v>16</v>
      </c>
      <c r="Z26" s="5" t="s">
        <v>33</v>
      </c>
      <c r="AA26" s="5" t="s">
        <v>33</v>
      </c>
      <c r="AB26" s="5" t="s">
        <v>33</v>
      </c>
      <c r="AC26" s="5" t="s">
        <v>33</v>
      </c>
      <c r="AD26" s="5" t="s">
        <v>33</v>
      </c>
      <c r="AE26" s="5" t="s">
        <v>33</v>
      </c>
      <c r="AF26" s="5" t="s">
        <v>33</v>
      </c>
    </row>
    <row r="27" spans="1:32" x14ac:dyDescent="0.25">
      <c r="A27" s="5"/>
      <c r="B27" t="s">
        <v>93</v>
      </c>
      <c r="C27" s="5"/>
      <c r="D27" s="5"/>
      <c r="E27" s="5"/>
      <c r="F27" s="7"/>
      <c r="G27" s="8">
        <v>8164</v>
      </c>
      <c r="H27" s="8">
        <v>8164</v>
      </c>
      <c r="I27" s="8">
        <v>0</v>
      </c>
      <c r="J27" s="8">
        <v>17675</v>
      </c>
      <c r="K27" s="8">
        <v>17675</v>
      </c>
      <c r="L27" s="8">
        <v>0</v>
      </c>
      <c r="M27" s="8">
        <v>722</v>
      </c>
      <c r="N27" s="8">
        <v>621</v>
      </c>
      <c r="O27" s="8">
        <v>979</v>
      </c>
      <c r="P27" s="8">
        <v>12</v>
      </c>
      <c r="Q27" s="8">
        <v>12</v>
      </c>
      <c r="R27" s="8">
        <v>16194</v>
      </c>
      <c r="S27" s="8">
        <v>7112</v>
      </c>
      <c r="T27" s="8">
        <v>0</v>
      </c>
      <c r="U27" s="8">
        <v>0</v>
      </c>
      <c r="V27" s="8">
        <v>548</v>
      </c>
      <c r="W27" s="8">
        <v>8</v>
      </c>
      <c r="X27" s="8">
        <v>171</v>
      </c>
      <c r="Y27" s="8">
        <v>8</v>
      </c>
      <c r="Z27" s="5" t="s">
        <v>33</v>
      </c>
      <c r="AA27" s="5" t="s">
        <v>33</v>
      </c>
      <c r="AB27" s="5" t="s">
        <v>33</v>
      </c>
      <c r="AC27" s="5" t="s">
        <v>33</v>
      </c>
      <c r="AD27" s="5" t="s">
        <v>33</v>
      </c>
      <c r="AE27" s="5" t="s">
        <v>33</v>
      </c>
      <c r="AF27" s="5" t="s">
        <v>33</v>
      </c>
    </row>
    <row r="28" spans="1:32" x14ac:dyDescent="0.25">
      <c r="A28" s="5"/>
      <c r="B28" t="s">
        <v>94</v>
      </c>
      <c r="C28" s="5"/>
      <c r="D28" s="5"/>
      <c r="E28" s="5"/>
      <c r="F28" s="7"/>
      <c r="G28" s="8">
        <v>12164</v>
      </c>
      <c r="H28" s="8">
        <v>12164</v>
      </c>
      <c r="I28" s="8">
        <v>0</v>
      </c>
      <c r="J28" s="8">
        <v>26477</v>
      </c>
      <c r="K28" s="8">
        <v>26477</v>
      </c>
      <c r="L28" s="8">
        <v>0</v>
      </c>
      <c r="M28" s="8">
        <v>882</v>
      </c>
      <c r="N28" s="8">
        <v>741</v>
      </c>
      <c r="O28" s="8">
        <v>1171</v>
      </c>
      <c r="P28" s="8">
        <v>13</v>
      </c>
      <c r="Q28" s="8">
        <v>13</v>
      </c>
      <c r="R28" s="8">
        <v>23651</v>
      </c>
      <c r="S28" s="8">
        <v>10724</v>
      </c>
      <c r="T28" s="8">
        <v>0</v>
      </c>
      <c r="U28" s="8">
        <v>0</v>
      </c>
      <c r="V28" s="8">
        <v>690</v>
      </c>
      <c r="W28" s="8">
        <v>10</v>
      </c>
      <c r="X28" s="8">
        <v>264</v>
      </c>
      <c r="Y28" s="8">
        <v>27</v>
      </c>
      <c r="Z28" s="5" t="s">
        <v>33</v>
      </c>
      <c r="AA28" s="5" t="s">
        <v>33</v>
      </c>
      <c r="AB28" s="5" t="s">
        <v>33</v>
      </c>
      <c r="AC28" s="5" t="s">
        <v>33</v>
      </c>
      <c r="AD28" s="5" t="s">
        <v>33</v>
      </c>
      <c r="AE28" s="5" t="s">
        <v>33</v>
      </c>
      <c r="AF28" s="5" t="s">
        <v>33</v>
      </c>
    </row>
    <row r="29" spans="1:32" x14ac:dyDescent="0.25">
      <c r="A29" s="5"/>
      <c r="B29" t="s">
        <v>95</v>
      </c>
      <c r="C29" s="5"/>
      <c r="D29" s="5"/>
      <c r="E29" s="5"/>
      <c r="F29" s="7"/>
      <c r="G29" s="8">
        <v>100640</v>
      </c>
      <c r="H29" s="8">
        <v>19904</v>
      </c>
      <c r="I29" s="8">
        <v>0</v>
      </c>
      <c r="J29" s="8">
        <v>195165</v>
      </c>
      <c r="K29" s="8">
        <v>48678</v>
      </c>
      <c r="L29" s="8">
        <v>0</v>
      </c>
      <c r="M29" s="8">
        <v>4718</v>
      </c>
      <c r="N29" s="8">
        <v>2702</v>
      </c>
      <c r="O29" s="8">
        <v>4041</v>
      </c>
      <c r="P29" s="8">
        <v>70</v>
      </c>
      <c r="Q29" s="8">
        <v>71</v>
      </c>
      <c r="R29" s="8">
        <v>98010</v>
      </c>
      <c r="S29" s="8">
        <v>46560</v>
      </c>
      <c r="T29" s="8">
        <v>66301</v>
      </c>
      <c r="U29" s="8">
        <v>34112</v>
      </c>
      <c r="V29" s="8">
        <v>2772</v>
      </c>
      <c r="W29" s="8">
        <v>162</v>
      </c>
      <c r="X29" s="8">
        <v>2699</v>
      </c>
      <c r="Y29" s="8">
        <v>259</v>
      </c>
      <c r="Z29" s="5" t="s">
        <v>33</v>
      </c>
      <c r="AA29" s="5" t="s">
        <v>33</v>
      </c>
      <c r="AB29" s="5" t="s">
        <v>33</v>
      </c>
      <c r="AC29" s="5" t="s">
        <v>33</v>
      </c>
      <c r="AD29" s="5" t="s">
        <v>33</v>
      </c>
      <c r="AE29" s="5" t="s">
        <v>33</v>
      </c>
      <c r="AF29" s="5" t="s">
        <v>33</v>
      </c>
    </row>
    <row r="30" spans="1:32" x14ac:dyDescent="0.25">
      <c r="A30" s="5"/>
      <c r="B30" t="s">
        <v>96</v>
      </c>
      <c r="C30" s="5"/>
      <c r="D30" s="5"/>
      <c r="E30" s="5"/>
      <c r="F30" s="7"/>
      <c r="G30" s="8">
        <v>12060</v>
      </c>
      <c r="H30" s="8">
        <v>12060</v>
      </c>
      <c r="I30" s="8">
        <v>0</v>
      </c>
      <c r="J30" s="8">
        <v>25299</v>
      </c>
      <c r="K30" s="8">
        <v>25299</v>
      </c>
      <c r="L30" s="8">
        <v>0</v>
      </c>
      <c r="M30" s="8">
        <v>829</v>
      </c>
      <c r="N30" s="8">
        <v>724</v>
      </c>
      <c r="O30" s="8">
        <v>1033</v>
      </c>
      <c r="P30" s="8">
        <v>17</v>
      </c>
      <c r="Q30" s="8">
        <v>17</v>
      </c>
      <c r="R30" s="8">
        <v>23877</v>
      </c>
      <c r="S30" s="8">
        <v>11180</v>
      </c>
      <c r="T30" s="8">
        <v>0</v>
      </c>
      <c r="U30" s="8">
        <v>0</v>
      </c>
      <c r="V30" s="8">
        <v>668</v>
      </c>
      <c r="W30" s="8">
        <v>7</v>
      </c>
      <c r="X30" s="8">
        <v>171</v>
      </c>
      <c r="Y30" s="8">
        <v>14</v>
      </c>
      <c r="Z30" s="5" t="s">
        <v>33</v>
      </c>
      <c r="AA30" s="5" t="s">
        <v>33</v>
      </c>
      <c r="AB30" s="5" t="s">
        <v>33</v>
      </c>
      <c r="AC30" s="5" t="s">
        <v>33</v>
      </c>
      <c r="AD30" s="5" t="s">
        <v>33</v>
      </c>
      <c r="AE30" s="5" t="s">
        <v>33</v>
      </c>
      <c r="AF30" s="5" t="s">
        <v>33</v>
      </c>
    </row>
    <row r="31" spans="1:32" x14ac:dyDescent="0.25">
      <c r="A31" s="5"/>
      <c r="B31" t="s">
        <v>97</v>
      </c>
      <c r="C31" s="5"/>
      <c r="D31" s="5"/>
      <c r="E31" s="5"/>
      <c r="F31" s="7"/>
      <c r="G31" s="8">
        <v>13672</v>
      </c>
      <c r="H31" s="8">
        <v>13672</v>
      </c>
      <c r="I31" s="8">
        <v>0</v>
      </c>
      <c r="J31" s="8">
        <v>28118</v>
      </c>
      <c r="K31" s="8">
        <v>28118</v>
      </c>
      <c r="L31" s="8">
        <v>0</v>
      </c>
      <c r="M31" s="8">
        <v>1002</v>
      </c>
      <c r="N31" s="8">
        <v>854</v>
      </c>
      <c r="O31" s="8">
        <v>1391</v>
      </c>
      <c r="P31" s="8">
        <v>13</v>
      </c>
      <c r="Q31" s="8">
        <v>13</v>
      </c>
      <c r="R31" s="8">
        <v>22797</v>
      </c>
      <c r="S31" s="8">
        <v>10656</v>
      </c>
      <c r="T31" s="8">
        <v>0</v>
      </c>
      <c r="U31" s="8">
        <v>0</v>
      </c>
      <c r="V31" s="8">
        <v>750</v>
      </c>
      <c r="W31" s="8">
        <v>34</v>
      </c>
      <c r="X31" s="8">
        <v>293</v>
      </c>
      <c r="Y31" s="8">
        <v>59</v>
      </c>
      <c r="Z31" s="5" t="s">
        <v>33</v>
      </c>
      <c r="AA31" s="5" t="s">
        <v>33</v>
      </c>
      <c r="AB31" s="5" t="s">
        <v>33</v>
      </c>
      <c r="AC31" s="5" t="s">
        <v>33</v>
      </c>
      <c r="AD31" s="5" t="s">
        <v>33</v>
      </c>
      <c r="AE31" s="5" t="s">
        <v>33</v>
      </c>
      <c r="AF31" s="5" t="s">
        <v>33</v>
      </c>
    </row>
    <row r="32" spans="1:32" x14ac:dyDescent="0.25">
      <c r="A32" s="5"/>
      <c r="B32" t="s">
        <v>98</v>
      </c>
      <c r="C32" s="5"/>
      <c r="D32" s="5"/>
      <c r="E32" s="5"/>
      <c r="F32" s="7"/>
      <c r="G32" s="8">
        <v>15208</v>
      </c>
      <c r="H32" s="8">
        <v>15208</v>
      </c>
      <c r="I32" s="8">
        <v>0</v>
      </c>
      <c r="J32" s="8">
        <v>31755</v>
      </c>
      <c r="K32" s="8">
        <v>31755</v>
      </c>
      <c r="L32" s="8">
        <v>0</v>
      </c>
      <c r="M32" s="8">
        <v>1101</v>
      </c>
      <c r="N32" s="8">
        <v>819</v>
      </c>
      <c r="O32" s="8">
        <v>1525</v>
      </c>
      <c r="P32" s="8">
        <v>18</v>
      </c>
      <c r="Q32" s="8">
        <v>18</v>
      </c>
      <c r="R32" s="8">
        <v>26883</v>
      </c>
      <c r="S32" s="8">
        <v>12656</v>
      </c>
      <c r="T32" s="8">
        <v>0</v>
      </c>
      <c r="U32" s="8">
        <v>0</v>
      </c>
      <c r="V32" s="8">
        <v>845</v>
      </c>
      <c r="W32" s="8">
        <v>17</v>
      </c>
      <c r="X32" s="8">
        <v>522</v>
      </c>
      <c r="Y32" s="8">
        <v>65</v>
      </c>
      <c r="Z32" s="5" t="s">
        <v>33</v>
      </c>
      <c r="AA32" s="5" t="s">
        <v>33</v>
      </c>
      <c r="AB32" s="5" t="s">
        <v>33</v>
      </c>
      <c r="AC32" s="5" t="s">
        <v>33</v>
      </c>
      <c r="AD32" s="5" t="s">
        <v>33</v>
      </c>
      <c r="AE32" s="5" t="s">
        <v>33</v>
      </c>
      <c r="AF32" s="5" t="s">
        <v>33</v>
      </c>
    </row>
    <row r="33" spans="1:32" x14ac:dyDescent="0.25">
      <c r="A33" s="5"/>
      <c r="B33" t="s">
        <v>99</v>
      </c>
      <c r="C33" s="5"/>
      <c r="D33" s="5"/>
      <c r="E33" s="5"/>
      <c r="F33" s="7"/>
      <c r="G33" s="8">
        <v>177088</v>
      </c>
      <c r="H33" s="8">
        <v>38016</v>
      </c>
      <c r="I33" s="8">
        <v>0</v>
      </c>
      <c r="J33" s="8">
        <v>290205</v>
      </c>
      <c r="K33" s="8">
        <v>87265</v>
      </c>
      <c r="L33" s="8">
        <v>0</v>
      </c>
      <c r="M33" s="8">
        <v>9960</v>
      </c>
      <c r="N33" s="8">
        <v>7032</v>
      </c>
      <c r="O33" s="8">
        <v>11031</v>
      </c>
      <c r="P33" s="8">
        <v>71</v>
      </c>
      <c r="Q33" s="8">
        <v>77</v>
      </c>
      <c r="R33" s="8">
        <v>142869</v>
      </c>
      <c r="S33" s="8">
        <v>72384</v>
      </c>
      <c r="T33" s="8">
        <v>85826</v>
      </c>
      <c r="U33" s="8">
        <v>47808</v>
      </c>
      <c r="V33" s="8">
        <v>5252</v>
      </c>
      <c r="W33" s="8">
        <v>298</v>
      </c>
      <c r="X33" s="8">
        <v>4664</v>
      </c>
      <c r="Y33" s="8">
        <v>450</v>
      </c>
      <c r="Z33" s="5" t="s">
        <v>33</v>
      </c>
      <c r="AA33" s="5" t="s">
        <v>33</v>
      </c>
      <c r="AB33" s="5" t="s">
        <v>33</v>
      </c>
      <c r="AC33" s="5" t="s">
        <v>33</v>
      </c>
      <c r="AD33" s="5" t="s">
        <v>33</v>
      </c>
      <c r="AE33" s="5" t="s">
        <v>33</v>
      </c>
      <c r="AF33" s="5" t="s">
        <v>33</v>
      </c>
    </row>
    <row r="34" spans="1:32" x14ac:dyDescent="0.25">
      <c r="A34" s="6"/>
      <c r="B34" t="s">
        <v>100</v>
      </c>
      <c r="C34" s="5"/>
      <c r="D34" s="5"/>
      <c r="E34" s="5"/>
      <c r="F34" s="7"/>
      <c r="G34" s="8">
        <v>49504</v>
      </c>
      <c r="H34" s="8">
        <v>49504</v>
      </c>
      <c r="I34" s="8">
        <v>0</v>
      </c>
      <c r="J34" s="8">
        <v>101438</v>
      </c>
      <c r="K34" s="8">
        <v>101438</v>
      </c>
      <c r="L34" s="8">
        <v>0</v>
      </c>
      <c r="M34" s="8">
        <v>3320</v>
      </c>
      <c r="N34" s="8">
        <v>2523</v>
      </c>
      <c r="O34" s="8">
        <v>4525</v>
      </c>
      <c r="P34" s="8">
        <v>41</v>
      </c>
      <c r="Q34" s="8">
        <v>41</v>
      </c>
      <c r="R34" s="8">
        <v>74437</v>
      </c>
      <c r="S34" s="8">
        <v>36656</v>
      </c>
      <c r="T34" s="8">
        <v>0</v>
      </c>
      <c r="U34" s="8">
        <v>0</v>
      </c>
      <c r="V34" s="8">
        <v>2288</v>
      </c>
      <c r="W34" s="8">
        <v>77</v>
      </c>
      <c r="X34" s="8">
        <v>1615</v>
      </c>
      <c r="Y34" s="8">
        <v>175</v>
      </c>
      <c r="Z34" s="5" t="s">
        <v>33</v>
      </c>
      <c r="AA34" s="5" t="s">
        <v>33</v>
      </c>
      <c r="AB34" s="5" t="s">
        <v>33</v>
      </c>
      <c r="AC34" s="5" t="s">
        <v>33</v>
      </c>
      <c r="AD34" s="5" t="s">
        <v>33</v>
      </c>
      <c r="AE34" s="5" t="s">
        <v>33</v>
      </c>
      <c r="AF34" s="5" t="s">
        <v>33</v>
      </c>
    </row>
    <row r="35" spans="1:32" x14ac:dyDescent="0.25">
      <c r="A35" s="5"/>
      <c r="B35" t="s">
        <v>101</v>
      </c>
      <c r="C35" s="5"/>
      <c r="D35" s="5"/>
      <c r="E35" s="5"/>
      <c r="F35" s="7"/>
      <c r="G35" s="8">
        <v>23384</v>
      </c>
      <c r="H35" s="8">
        <v>23384</v>
      </c>
      <c r="I35" s="8">
        <v>0</v>
      </c>
      <c r="J35" s="8">
        <v>45876</v>
      </c>
      <c r="K35" s="8">
        <v>45876</v>
      </c>
      <c r="L35" s="8">
        <v>0</v>
      </c>
      <c r="M35" s="8">
        <v>2152</v>
      </c>
      <c r="N35" s="8">
        <v>1534</v>
      </c>
      <c r="O35" s="8">
        <v>2782</v>
      </c>
      <c r="P35" s="8">
        <v>27</v>
      </c>
      <c r="Q35" s="8">
        <v>27</v>
      </c>
      <c r="R35" s="8">
        <v>36030</v>
      </c>
      <c r="S35" s="8">
        <v>18104</v>
      </c>
      <c r="T35" s="8">
        <v>0</v>
      </c>
      <c r="U35" s="8">
        <v>0</v>
      </c>
      <c r="V35" s="8">
        <v>1632</v>
      </c>
      <c r="W35" s="8">
        <v>37</v>
      </c>
      <c r="X35" s="8">
        <v>1272</v>
      </c>
      <c r="Y35" s="8">
        <v>178</v>
      </c>
      <c r="Z35" s="5" t="s">
        <v>33</v>
      </c>
      <c r="AA35" s="5" t="s">
        <v>33</v>
      </c>
      <c r="AB35" s="5" t="s">
        <v>33</v>
      </c>
      <c r="AC35" s="5" t="s">
        <v>33</v>
      </c>
      <c r="AD35" s="5" t="s">
        <v>33</v>
      </c>
      <c r="AE35" s="5" t="s">
        <v>33</v>
      </c>
      <c r="AF35" s="5" t="s">
        <v>33</v>
      </c>
    </row>
    <row r="36" spans="1:32" x14ac:dyDescent="0.25">
      <c r="A36" s="5"/>
      <c r="B36" t="s">
        <v>102</v>
      </c>
      <c r="C36" s="5"/>
      <c r="D36" s="5"/>
      <c r="E36" s="5"/>
      <c r="F36" s="7"/>
      <c r="G36" s="8">
        <v>8384</v>
      </c>
      <c r="H36" s="8">
        <v>8384</v>
      </c>
      <c r="I36" s="8">
        <v>0</v>
      </c>
      <c r="J36" s="8">
        <v>18985</v>
      </c>
      <c r="K36" s="8">
        <v>18985</v>
      </c>
      <c r="L36" s="8">
        <v>0</v>
      </c>
      <c r="M36" s="8">
        <v>99</v>
      </c>
      <c r="N36" s="8">
        <v>86</v>
      </c>
      <c r="O36" s="8">
        <v>116</v>
      </c>
      <c r="P36" s="8">
        <v>12</v>
      </c>
      <c r="Q36" s="8">
        <v>12</v>
      </c>
      <c r="R36" s="8">
        <v>17643</v>
      </c>
      <c r="S36" s="8">
        <v>7348</v>
      </c>
      <c r="T36" s="8">
        <v>0</v>
      </c>
      <c r="U36" s="8">
        <v>0</v>
      </c>
      <c r="V36" s="8">
        <v>94</v>
      </c>
      <c r="W36" s="8">
        <v>1</v>
      </c>
      <c r="X36" s="8">
        <v>27</v>
      </c>
      <c r="Y36" s="8">
        <v>4</v>
      </c>
      <c r="Z36" s="5" t="s">
        <v>33</v>
      </c>
      <c r="AA36" s="5" t="s">
        <v>33</v>
      </c>
      <c r="AB36" s="5" t="s">
        <v>33</v>
      </c>
      <c r="AC36" s="5" t="s">
        <v>33</v>
      </c>
      <c r="AD36" s="5" t="s">
        <v>33</v>
      </c>
      <c r="AE36" s="5" t="s">
        <v>33</v>
      </c>
      <c r="AF36" s="5" t="s">
        <v>33</v>
      </c>
    </row>
    <row r="37" spans="1:32" x14ac:dyDescent="0.25">
      <c r="A37" s="5"/>
      <c r="B37" t="s">
        <v>103</v>
      </c>
      <c r="C37" s="5"/>
      <c r="D37" s="5"/>
      <c r="E37" s="5"/>
      <c r="F37" s="7"/>
      <c r="G37" s="8">
        <v>25120</v>
      </c>
      <c r="H37" s="8">
        <v>25120</v>
      </c>
      <c r="I37" s="8">
        <v>0</v>
      </c>
      <c r="J37" s="8">
        <v>48360</v>
      </c>
      <c r="K37" s="8">
        <v>48360</v>
      </c>
      <c r="L37" s="8">
        <v>0</v>
      </c>
      <c r="M37" s="8">
        <v>1950</v>
      </c>
      <c r="N37" s="8">
        <v>1207</v>
      </c>
      <c r="O37" s="8">
        <v>1992</v>
      </c>
      <c r="P37" s="8">
        <v>25</v>
      </c>
      <c r="Q37" s="8">
        <v>25</v>
      </c>
      <c r="R37" s="8">
        <v>39913</v>
      </c>
      <c r="S37" s="8">
        <v>20872</v>
      </c>
      <c r="T37" s="8">
        <v>0</v>
      </c>
      <c r="U37" s="8">
        <v>0</v>
      </c>
      <c r="V37" s="8">
        <v>1550</v>
      </c>
      <c r="W37" s="8">
        <v>38</v>
      </c>
      <c r="X37" s="8">
        <v>1146</v>
      </c>
      <c r="Y37" s="8">
        <v>114</v>
      </c>
      <c r="Z37" s="5" t="s">
        <v>33</v>
      </c>
      <c r="AA37" s="5" t="s">
        <v>33</v>
      </c>
      <c r="AB37" s="5" t="s">
        <v>33</v>
      </c>
      <c r="AC37" s="5" t="s">
        <v>33</v>
      </c>
      <c r="AD37" s="5" t="s">
        <v>33</v>
      </c>
      <c r="AE37" s="5" t="s">
        <v>33</v>
      </c>
      <c r="AF37" s="5" t="s">
        <v>33</v>
      </c>
    </row>
    <row r="38" spans="1:32" x14ac:dyDescent="0.25">
      <c r="A38" s="5"/>
      <c r="B38" t="s">
        <v>104</v>
      </c>
      <c r="C38" s="5"/>
      <c r="D38" s="5"/>
      <c r="E38" s="5"/>
      <c r="F38" s="7"/>
      <c r="G38" s="8">
        <v>31888</v>
      </c>
      <c r="H38" s="8">
        <v>31888</v>
      </c>
      <c r="I38" s="8">
        <v>0</v>
      </c>
      <c r="J38" s="8">
        <v>65437</v>
      </c>
      <c r="K38" s="8">
        <v>65437</v>
      </c>
      <c r="L38" s="8">
        <v>0</v>
      </c>
      <c r="M38" s="8">
        <v>2585</v>
      </c>
      <c r="N38" s="8">
        <v>1795</v>
      </c>
      <c r="O38" s="8">
        <v>3384</v>
      </c>
      <c r="P38" s="8">
        <v>25</v>
      </c>
      <c r="Q38" s="8">
        <v>25</v>
      </c>
      <c r="R38" s="8">
        <v>48761</v>
      </c>
      <c r="S38" s="8">
        <v>23520</v>
      </c>
      <c r="T38" s="8">
        <v>0</v>
      </c>
      <c r="U38" s="8">
        <v>0</v>
      </c>
      <c r="V38" s="8">
        <v>1875</v>
      </c>
      <c r="W38" s="8">
        <v>85</v>
      </c>
      <c r="X38" s="8">
        <v>1599</v>
      </c>
      <c r="Y38" s="8">
        <v>236</v>
      </c>
      <c r="Z38" s="5" t="s">
        <v>33</v>
      </c>
      <c r="AA38" s="5" t="s">
        <v>33</v>
      </c>
      <c r="AB38" s="5" t="s">
        <v>33</v>
      </c>
      <c r="AC38" s="5" t="s">
        <v>33</v>
      </c>
      <c r="AD38" s="5" t="s">
        <v>33</v>
      </c>
      <c r="AE38" s="5" t="s">
        <v>33</v>
      </c>
      <c r="AF38" s="5" t="s">
        <v>33</v>
      </c>
    </row>
    <row r="39" spans="1:32" x14ac:dyDescent="0.25">
      <c r="A39" s="5"/>
      <c r="B39" t="s">
        <v>105</v>
      </c>
      <c r="C39" s="5"/>
      <c r="D39" s="5"/>
      <c r="E39" s="5"/>
      <c r="F39" s="7"/>
      <c r="G39" s="8">
        <v>18344</v>
      </c>
      <c r="H39" s="8">
        <v>18344</v>
      </c>
      <c r="I39" s="8">
        <v>0</v>
      </c>
      <c r="J39" s="8">
        <v>38244</v>
      </c>
      <c r="K39" s="8">
        <v>38244</v>
      </c>
      <c r="L39" s="8">
        <v>0</v>
      </c>
      <c r="M39" s="8">
        <v>1217</v>
      </c>
      <c r="N39" s="8">
        <v>981</v>
      </c>
      <c r="O39" s="8">
        <v>1604</v>
      </c>
      <c r="P39" s="8">
        <v>16</v>
      </c>
      <c r="Q39" s="8">
        <v>17</v>
      </c>
      <c r="R39" s="8">
        <v>34866</v>
      </c>
      <c r="S39" s="8">
        <v>16544</v>
      </c>
      <c r="T39" s="8">
        <v>0</v>
      </c>
      <c r="U39" s="8">
        <v>0</v>
      </c>
      <c r="V39" s="8">
        <v>989</v>
      </c>
      <c r="W39" s="8">
        <v>10</v>
      </c>
      <c r="X39" s="8">
        <v>457</v>
      </c>
      <c r="Y39" s="8">
        <v>53</v>
      </c>
      <c r="Z39" s="5" t="s">
        <v>33</v>
      </c>
      <c r="AA39" s="5" t="s">
        <v>33</v>
      </c>
      <c r="AB39" s="5" t="s">
        <v>33</v>
      </c>
      <c r="AC39" s="5" t="s">
        <v>33</v>
      </c>
      <c r="AD39" s="5" t="s">
        <v>33</v>
      </c>
      <c r="AE39" s="5" t="s">
        <v>33</v>
      </c>
      <c r="AF39" s="5" t="s">
        <v>33</v>
      </c>
    </row>
    <row r="40" spans="1:32" x14ac:dyDescent="0.25">
      <c r="A40" s="5"/>
      <c r="B40" t="s">
        <v>106</v>
      </c>
      <c r="C40" s="5"/>
      <c r="D40" s="5"/>
      <c r="E40" s="5"/>
      <c r="F40" s="7"/>
      <c r="G40" s="8">
        <v>73728</v>
      </c>
      <c r="H40" s="8">
        <v>10016</v>
      </c>
      <c r="I40" s="8">
        <v>0</v>
      </c>
      <c r="J40" s="8">
        <v>103499</v>
      </c>
      <c r="K40" s="8">
        <v>23151</v>
      </c>
      <c r="L40" s="8">
        <v>0</v>
      </c>
      <c r="M40" s="8">
        <v>3176</v>
      </c>
      <c r="N40" s="8">
        <v>2606</v>
      </c>
      <c r="O40" s="8">
        <v>3416</v>
      </c>
      <c r="P40" s="8">
        <v>23</v>
      </c>
      <c r="Q40" s="8">
        <v>23</v>
      </c>
      <c r="R40" s="8">
        <v>51503</v>
      </c>
      <c r="S40" s="8">
        <v>29760</v>
      </c>
      <c r="T40" s="8">
        <v>31657</v>
      </c>
      <c r="U40" s="8">
        <v>21600</v>
      </c>
      <c r="V40" s="8">
        <v>1622</v>
      </c>
      <c r="W40" s="8">
        <v>12</v>
      </c>
      <c r="X40" s="8">
        <v>809</v>
      </c>
      <c r="Y40" s="8">
        <v>51</v>
      </c>
      <c r="Z40" s="5" t="s">
        <v>33</v>
      </c>
      <c r="AA40" s="5" t="s">
        <v>33</v>
      </c>
      <c r="AB40" s="5" t="s">
        <v>33</v>
      </c>
      <c r="AC40" s="5" t="s">
        <v>33</v>
      </c>
      <c r="AD40" s="5" t="s">
        <v>33</v>
      </c>
      <c r="AE40" s="5" t="s">
        <v>33</v>
      </c>
      <c r="AF40" s="5" t="s">
        <v>33</v>
      </c>
    </row>
    <row r="41" spans="1:32" x14ac:dyDescent="0.25">
      <c r="A41" s="5"/>
      <c r="B41" t="s">
        <v>107</v>
      </c>
      <c r="C41" s="5"/>
      <c r="D41" s="5"/>
      <c r="E41" s="5"/>
      <c r="F41" s="7"/>
      <c r="G41" s="8">
        <v>13048</v>
      </c>
      <c r="H41" s="8">
        <v>13048</v>
      </c>
      <c r="I41" s="8">
        <v>0</v>
      </c>
      <c r="J41" s="8">
        <v>27654</v>
      </c>
      <c r="K41" s="8">
        <v>27654</v>
      </c>
      <c r="L41" s="8">
        <v>0</v>
      </c>
      <c r="M41" s="8">
        <v>546</v>
      </c>
      <c r="N41" s="8">
        <v>471</v>
      </c>
      <c r="O41" s="8">
        <v>779</v>
      </c>
      <c r="P41" s="8">
        <v>12</v>
      </c>
      <c r="Q41" s="8">
        <v>12</v>
      </c>
      <c r="R41" s="8">
        <v>18620</v>
      </c>
      <c r="S41" s="8">
        <v>8064</v>
      </c>
      <c r="T41" s="8">
        <v>0</v>
      </c>
      <c r="U41" s="8">
        <v>0</v>
      </c>
      <c r="V41" s="8">
        <v>353</v>
      </c>
      <c r="W41" s="8">
        <v>13</v>
      </c>
      <c r="X41" s="8">
        <v>168</v>
      </c>
      <c r="Y41" s="8">
        <v>53</v>
      </c>
      <c r="Z41" s="5" t="s">
        <v>33</v>
      </c>
      <c r="AA41" s="5" t="s">
        <v>33</v>
      </c>
      <c r="AB41" s="5" t="s">
        <v>33</v>
      </c>
      <c r="AC41" s="5" t="s">
        <v>33</v>
      </c>
      <c r="AD41" s="5" t="s">
        <v>33</v>
      </c>
      <c r="AE41" s="5" t="s">
        <v>33</v>
      </c>
      <c r="AF41" s="5" t="s">
        <v>33</v>
      </c>
    </row>
    <row r="42" spans="1:32" x14ac:dyDescent="0.25">
      <c r="A42" s="5"/>
      <c r="B42" t="s">
        <v>108</v>
      </c>
      <c r="C42" s="5"/>
      <c r="D42" s="5"/>
      <c r="E42" s="5"/>
      <c r="F42" s="7"/>
      <c r="G42" s="8">
        <v>26240</v>
      </c>
      <c r="H42" s="8">
        <v>26240</v>
      </c>
      <c r="I42" s="8">
        <v>0</v>
      </c>
      <c r="J42" s="8">
        <v>56386</v>
      </c>
      <c r="K42" s="8">
        <v>56386</v>
      </c>
      <c r="L42" s="8">
        <v>0</v>
      </c>
      <c r="M42" s="8">
        <v>2307</v>
      </c>
      <c r="N42" s="8">
        <v>1635</v>
      </c>
      <c r="O42" s="8">
        <v>2871</v>
      </c>
      <c r="P42" s="8">
        <v>31</v>
      </c>
      <c r="Q42" s="8">
        <v>31</v>
      </c>
      <c r="R42" s="8">
        <v>43615</v>
      </c>
      <c r="S42" s="8">
        <v>19744</v>
      </c>
      <c r="T42" s="8">
        <v>0</v>
      </c>
      <c r="U42" s="8">
        <v>0</v>
      </c>
      <c r="V42" s="8">
        <v>1776</v>
      </c>
      <c r="W42" s="8">
        <v>52</v>
      </c>
      <c r="X42" s="8">
        <v>1328</v>
      </c>
      <c r="Y42" s="8">
        <v>201</v>
      </c>
      <c r="Z42" s="5" t="s">
        <v>33</v>
      </c>
      <c r="AA42" s="5" t="s">
        <v>33</v>
      </c>
      <c r="AB42" s="5" t="s">
        <v>33</v>
      </c>
      <c r="AC42" s="5" t="s">
        <v>33</v>
      </c>
      <c r="AD42" s="5" t="s">
        <v>33</v>
      </c>
      <c r="AE42" s="5" t="s">
        <v>33</v>
      </c>
      <c r="AF42" s="5" t="s">
        <v>33</v>
      </c>
    </row>
    <row r="43" spans="1:32" x14ac:dyDescent="0.25">
      <c r="A43" s="5"/>
      <c r="B43" t="s">
        <v>109</v>
      </c>
      <c r="C43" s="5"/>
      <c r="D43" s="5"/>
      <c r="E43" s="5"/>
      <c r="F43" s="7"/>
      <c r="G43" s="8">
        <v>10244</v>
      </c>
      <c r="H43" s="8">
        <v>10244</v>
      </c>
      <c r="I43" s="8">
        <v>0</v>
      </c>
      <c r="J43" s="8">
        <v>21246</v>
      </c>
      <c r="K43" s="8">
        <v>21246</v>
      </c>
      <c r="L43" s="8">
        <v>0</v>
      </c>
      <c r="M43" s="8">
        <v>759</v>
      </c>
      <c r="N43" s="8">
        <v>690</v>
      </c>
      <c r="O43" s="8">
        <v>1010</v>
      </c>
      <c r="P43" s="8">
        <v>11</v>
      </c>
      <c r="Q43" s="8">
        <v>11</v>
      </c>
      <c r="R43" s="8">
        <v>18998</v>
      </c>
      <c r="S43" s="8">
        <v>8800</v>
      </c>
      <c r="T43" s="8">
        <v>0</v>
      </c>
      <c r="U43" s="8">
        <v>0</v>
      </c>
      <c r="V43" s="8">
        <v>550</v>
      </c>
      <c r="W43" s="8">
        <v>9</v>
      </c>
      <c r="X43" s="8">
        <v>149</v>
      </c>
      <c r="Y43" s="8">
        <v>32</v>
      </c>
      <c r="Z43" s="5" t="s">
        <v>33</v>
      </c>
      <c r="AA43" s="5" t="s">
        <v>33</v>
      </c>
      <c r="AB43" s="5" t="s">
        <v>33</v>
      </c>
      <c r="AC43" s="5" t="s">
        <v>33</v>
      </c>
      <c r="AD43" s="5" t="s">
        <v>33</v>
      </c>
      <c r="AE43" s="5" t="s">
        <v>33</v>
      </c>
      <c r="AF43" s="5" t="s">
        <v>33</v>
      </c>
    </row>
    <row r="44" spans="1:32" x14ac:dyDescent="0.25">
      <c r="A44" s="5"/>
      <c r="B44" t="s">
        <v>110</v>
      </c>
      <c r="C44" s="5"/>
      <c r="D44" s="5"/>
      <c r="E44" s="5"/>
      <c r="F44" s="7"/>
      <c r="G44" s="8">
        <v>8704</v>
      </c>
      <c r="H44" s="8">
        <v>8704</v>
      </c>
      <c r="I44" s="8">
        <v>0</v>
      </c>
      <c r="J44" s="8">
        <v>18870</v>
      </c>
      <c r="K44" s="8">
        <v>18870</v>
      </c>
      <c r="L44" s="8">
        <v>0</v>
      </c>
      <c r="M44" s="8">
        <v>681</v>
      </c>
      <c r="N44" s="8">
        <v>601</v>
      </c>
      <c r="O44" s="8">
        <v>897</v>
      </c>
      <c r="P44" s="8">
        <v>11</v>
      </c>
      <c r="Q44" s="8">
        <v>11</v>
      </c>
      <c r="R44" s="8">
        <v>17309</v>
      </c>
      <c r="S44" s="8">
        <v>7616</v>
      </c>
      <c r="T44" s="8">
        <v>0</v>
      </c>
      <c r="U44" s="8">
        <v>0</v>
      </c>
      <c r="V44" s="8">
        <v>512</v>
      </c>
      <c r="W44" s="8">
        <v>5</v>
      </c>
      <c r="X44" s="8">
        <v>155</v>
      </c>
      <c r="Y44" s="8">
        <v>12</v>
      </c>
      <c r="Z44" s="5" t="s">
        <v>33</v>
      </c>
      <c r="AA44" s="5" t="s">
        <v>33</v>
      </c>
      <c r="AB44" s="5" t="s">
        <v>33</v>
      </c>
      <c r="AC44" s="5" t="s">
        <v>33</v>
      </c>
      <c r="AD44" s="5" t="s">
        <v>33</v>
      </c>
      <c r="AE44" s="5" t="s">
        <v>33</v>
      </c>
      <c r="AF44" s="5" t="s">
        <v>33</v>
      </c>
    </row>
    <row r="45" spans="1:32" x14ac:dyDescent="0.25">
      <c r="A45" s="5"/>
      <c r="B45" t="s">
        <v>111</v>
      </c>
      <c r="C45" s="5"/>
      <c r="D45" s="5"/>
      <c r="E45" s="5"/>
      <c r="F45" s="7"/>
      <c r="G45" s="8">
        <v>257152</v>
      </c>
      <c r="H45" s="8">
        <v>20992</v>
      </c>
      <c r="I45" s="8">
        <v>0</v>
      </c>
      <c r="J45" s="8">
        <v>497484</v>
      </c>
      <c r="K45" s="8">
        <v>52938</v>
      </c>
      <c r="L45" s="8">
        <v>0</v>
      </c>
      <c r="M45" s="8">
        <v>9228</v>
      </c>
      <c r="N45" s="8">
        <v>6030</v>
      </c>
      <c r="O45" s="8">
        <v>8336</v>
      </c>
      <c r="P45" s="8">
        <v>163</v>
      </c>
      <c r="Q45" s="8">
        <v>168</v>
      </c>
      <c r="R45" s="8">
        <v>206823</v>
      </c>
      <c r="S45" s="8">
        <v>81408</v>
      </c>
      <c r="T45" s="8">
        <v>173029</v>
      </c>
      <c r="U45" s="8">
        <v>68096</v>
      </c>
      <c r="V45" s="8">
        <v>4564</v>
      </c>
      <c r="W45" s="8">
        <v>142</v>
      </c>
      <c r="X45" s="8">
        <v>4038</v>
      </c>
      <c r="Y45" s="8">
        <v>324</v>
      </c>
      <c r="Z45" s="5" t="s">
        <v>33</v>
      </c>
      <c r="AA45" s="5" t="s">
        <v>33</v>
      </c>
      <c r="AB45" s="5" t="s">
        <v>33</v>
      </c>
      <c r="AC45" s="5" t="s">
        <v>33</v>
      </c>
      <c r="AD45" s="5" t="s">
        <v>33</v>
      </c>
      <c r="AE45" s="5" t="s">
        <v>33</v>
      </c>
      <c r="AF45" s="5" t="s">
        <v>33</v>
      </c>
    </row>
    <row r="46" spans="1:32" x14ac:dyDescent="0.25">
      <c r="A46" s="5"/>
      <c r="B46" t="s">
        <v>69</v>
      </c>
      <c r="C46" s="5"/>
      <c r="D46" s="5"/>
      <c r="E46" s="5"/>
      <c r="F46" s="7"/>
      <c r="G46" s="8">
        <v>13824</v>
      </c>
      <c r="H46" s="8">
        <v>13824</v>
      </c>
      <c r="I46" s="8">
        <v>0</v>
      </c>
      <c r="J46" s="8">
        <v>31182</v>
      </c>
      <c r="K46" s="8">
        <v>31182</v>
      </c>
      <c r="L46" s="8">
        <v>0</v>
      </c>
      <c r="M46" s="8">
        <v>355</v>
      </c>
      <c r="N46" s="8">
        <v>316</v>
      </c>
      <c r="O46" s="8">
        <v>487</v>
      </c>
      <c r="P46" s="8">
        <v>15</v>
      </c>
      <c r="Q46" s="8">
        <v>15</v>
      </c>
      <c r="R46" s="8">
        <v>28853</v>
      </c>
      <c r="S46" s="8">
        <v>12288</v>
      </c>
      <c r="T46" s="8">
        <v>0</v>
      </c>
      <c r="U46" s="8">
        <v>0</v>
      </c>
      <c r="V46" s="8">
        <v>313</v>
      </c>
      <c r="W46" s="8">
        <v>7</v>
      </c>
      <c r="X46" s="8">
        <v>87</v>
      </c>
      <c r="Y46" s="8">
        <v>20</v>
      </c>
      <c r="Z46" s="5" t="s">
        <v>33</v>
      </c>
      <c r="AA46" s="5" t="s">
        <v>33</v>
      </c>
      <c r="AB46" s="5" t="s">
        <v>33</v>
      </c>
      <c r="AC46" s="5" t="s">
        <v>33</v>
      </c>
      <c r="AD46" s="5" t="s">
        <v>33</v>
      </c>
      <c r="AE46" s="5" t="s">
        <v>33</v>
      </c>
      <c r="AF46" s="5" t="s">
        <v>33</v>
      </c>
    </row>
    <row r="47" spans="1:32" x14ac:dyDescent="0.25">
      <c r="A47" s="5"/>
      <c r="B47" t="s">
        <v>70</v>
      </c>
      <c r="C47" s="5"/>
      <c r="D47" s="5"/>
      <c r="E47" s="5"/>
      <c r="F47" s="7"/>
      <c r="G47" s="8">
        <v>46368</v>
      </c>
      <c r="H47" s="8">
        <v>46368</v>
      </c>
      <c r="I47" s="8">
        <v>0</v>
      </c>
      <c r="J47" s="8">
        <v>91059</v>
      </c>
      <c r="K47" s="8">
        <v>91059</v>
      </c>
      <c r="L47" s="8">
        <v>0</v>
      </c>
      <c r="M47" s="8">
        <v>3204</v>
      </c>
      <c r="N47" s="8">
        <v>2245</v>
      </c>
      <c r="O47" s="8">
        <v>4152</v>
      </c>
      <c r="P47" s="8">
        <v>32</v>
      </c>
      <c r="Q47" s="8">
        <v>35</v>
      </c>
      <c r="R47" s="8">
        <v>77900</v>
      </c>
      <c r="S47" s="8">
        <v>39472</v>
      </c>
      <c r="T47" s="8">
        <v>0</v>
      </c>
      <c r="U47" s="8">
        <v>0</v>
      </c>
      <c r="V47" s="8">
        <v>2532</v>
      </c>
      <c r="W47" s="8">
        <v>87</v>
      </c>
      <c r="X47" s="8">
        <v>1778</v>
      </c>
      <c r="Y47" s="8">
        <v>181</v>
      </c>
      <c r="Z47" s="5" t="s">
        <v>33</v>
      </c>
      <c r="AA47" s="5" t="s">
        <v>33</v>
      </c>
      <c r="AB47" s="5" t="s">
        <v>33</v>
      </c>
      <c r="AC47" s="5" t="s">
        <v>33</v>
      </c>
      <c r="AD47" s="5" t="s">
        <v>33</v>
      </c>
      <c r="AE47" s="5" t="s">
        <v>33</v>
      </c>
      <c r="AF47" s="5" t="s">
        <v>33</v>
      </c>
    </row>
    <row r="48" spans="1:32" x14ac:dyDescent="0.25">
      <c r="A48" s="5"/>
      <c r="B48" t="s">
        <v>71</v>
      </c>
      <c r="C48" s="5"/>
      <c r="D48" s="5"/>
      <c r="E48" s="5"/>
      <c r="F48" s="7"/>
      <c r="G48" s="8">
        <v>25544</v>
      </c>
      <c r="H48" s="8">
        <v>25544</v>
      </c>
      <c r="I48" s="8">
        <v>0</v>
      </c>
      <c r="J48" s="8">
        <v>52736</v>
      </c>
      <c r="K48" s="8">
        <v>52736</v>
      </c>
      <c r="L48" s="8">
        <v>0</v>
      </c>
      <c r="M48" s="8">
        <v>2191</v>
      </c>
      <c r="N48" s="8">
        <v>1537</v>
      </c>
      <c r="O48" s="8">
        <v>3504</v>
      </c>
      <c r="P48" s="8">
        <v>27</v>
      </c>
      <c r="Q48" s="8">
        <v>29</v>
      </c>
      <c r="R48" s="8">
        <v>39914</v>
      </c>
      <c r="S48" s="8">
        <v>18888</v>
      </c>
      <c r="T48" s="8">
        <v>0</v>
      </c>
      <c r="U48" s="8">
        <v>0</v>
      </c>
      <c r="V48" s="8">
        <v>1611</v>
      </c>
      <c r="W48" s="8">
        <v>41</v>
      </c>
      <c r="X48" s="8">
        <v>1254</v>
      </c>
      <c r="Y48" s="8">
        <v>208</v>
      </c>
      <c r="Z48" s="5" t="s">
        <v>33</v>
      </c>
      <c r="AA48" s="5" t="s">
        <v>33</v>
      </c>
      <c r="AB48" s="5" t="s">
        <v>33</v>
      </c>
      <c r="AC48" s="5" t="s">
        <v>33</v>
      </c>
      <c r="AD48" s="5" t="s">
        <v>33</v>
      </c>
      <c r="AE48" s="5" t="s">
        <v>33</v>
      </c>
      <c r="AF48" s="5" t="s">
        <v>33</v>
      </c>
    </row>
    <row r="49" spans="1:32" x14ac:dyDescent="0.25">
      <c r="A49" s="5"/>
      <c r="B49" t="s">
        <v>72</v>
      </c>
      <c r="C49" s="5"/>
      <c r="D49" s="5"/>
      <c r="E49" s="5"/>
      <c r="F49" s="7"/>
      <c r="G49" s="8">
        <v>6156</v>
      </c>
      <c r="H49" s="8">
        <v>6156</v>
      </c>
      <c r="I49" s="8">
        <v>0</v>
      </c>
      <c r="J49" s="8">
        <v>12579</v>
      </c>
      <c r="K49" s="8">
        <v>12579</v>
      </c>
      <c r="L49" s="8">
        <v>0</v>
      </c>
      <c r="M49" s="8">
        <v>550</v>
      </c>
      <c r="N49" s="8">
        <v>523</v>
      </c>
      <c r="O49" s="8">
        <v>735</v>
      </c>
      <c r="P49" s="8">
        <v>6</v>
      </c>
      <c r="Q49" s="8">
        <v>6</v>
      </c>
      <c r="R49" s="8">
        <v>11541</v>
      </c>
      <c r="S49" s="8">
        <v>5348</v>
      </c>
      <c r="T49" s="8">
        <v>0</v>
      </c>
      <c r="U49" s="8">
        <v>0</v>
      </c>
      <c r="V49" s="8">
        <v>388</v>
      </c>
      <c r="W49" s="8">
        <v>2</v>
      </c>
      <c r="X49" s="8">
        <v>61</v>
      </c>
      <c r="Y49" s="8">
        <v>6</v>
      </c>
      <c r="Z49" s="5" t="s">
        <v>33</v>
      </c>
      <c r="AA49" s="5" t="s">
        <v>33</v>
      </c>
      <c r="AB49" s="5" t="s">
        <v>33</v>
      </c>
      <c r="AC49" s="5" t="s">
        <v>33</v>
      </c>
      <c r="AD49" s="5" t="s">
        <v>33</v>
      </c>
      <c r="AE49" s="5" t="s">
        <v>33</v>
      </c>
      <c r="AF49" s="5" t="s">
        <v>33</v>
      </c>
    </row>
    <row r="50" spans="1:32" x14ac:dyDescent="0.25">
      <c r="A50" s="6"/>
      <c r="B50" t="s">
        <v>73</v>
      </c>
      <c r="C50" s="5"/>
      <c r="D50" s="5"/>
      <c r="E50" s="5"/>
      <c r="F50" s="7"/>
      <c r="G50" s="8">
        <v>30448</v>
      </c>
      <c r="H50" s="8">
        <v>30448</v>
      </c>
      <c r="I50" s="8">
        <v>0</v>
      </c>
      <c r="J50" s="8">
        <v>63884</v>
      </c>
      <c r="K50" s="8">
        <v>63884</v>
      </c>
      <c r="L50" s="8">
        <v>0</v>
      </c>
      <c r="M50" s="8">
        <v>2940</v>
      </c>
      <c r="N50" s="8">
        <v>2062</v>
      </c>
      <c r="O50" s="8">
        <v>5040</v>
      </c>
      <c r="P50" s="8">
        <v>30</v>
      </c>
      <c r="Q50" s="8">
        <v>30</v>
      </c>
      <c r="R50" s="8">
        <v>49505</v>
      </c>
      <c r="S50" s="8">
        <v>23536</v>
      </c>
      <c r="T50" s="8">
        <v>0</v>
      </c>
      <c r="U50" s="8">
        <v>0</v>
      </c>
      <c r="V50" s="8">
        <v>2260</v>
      </c>
      <c r="W50" s="8">
        <v>177</v>
      </c>
      <c r="X50" s="8">
        <v>1734</v>
      </c>
      <c r="Y50" s="8">
        <v>209</v>
      </c>
      <c r="Z50" s="5" t="s">
        <v>33</v>
      </c>
      <c r="AA50" s="5" t="s">
        <v>33</v>
      </c>
      <c r="AB50" s="5" t="s">
        <v>33</v>
      </c>
      <c r="AC50" s="5" t="s">
        <v>33</v>
      </c>
      <c r="AD50" s="5" t="s">
        <v>33</v>
      </c>
      <c r="AE50" s="5" t="s">
        <v>33</v>
      </c>
      <c r="AF50" s="5" t="s">
        <v>33</v>
      </c>
    </row>
    <row r="51" spans="1:32" x14ac:dyDescent="0.25">
      <c r="A51" s="5"/>
      <c r="B51" t="s">
        <v>74</v>
      </c>
      <c r="C51" s="5"/>
      <c r="D51" s="5"/>
      <c r="E51" s="5"/>
      <c r="F51" s="7"/>
      <c r="G51" s="8">
        <v>28944</v>
      </c>
      <c r="H51" s="8">
        <v>28944</v>
      </c>
      <c r="I51" s="8">
        <v>0</v>
      </c>
      <c r="J51" s="8">
        <v>62015</v>
      </c>
      <c r="K51" s="8">
        <v>62015</v>
      </c>
      <c r="L51" s="8">
        <v>0</v>
      </c>
      <c r="M51" s="8">
        <v>2447</v>
      </c>
      <c r="N51" s="8">
        <v>1735</v>
      </c>
      <c r="O51" s="8">
        <v>3108</v>
      </c>
      <c r="P51" s="8">
        <v>30</v>
      </c>
      <c r="Q51" s="8">
        <v>31</v>
      </c>
      <c r="R51" s="8">
        <v>49860</v>
      </c>
      <c r="S51" s="8">
        <v>23568</v>
      </c>
      <c r="T51" s="8">
        <v>0</v>
      </c>
      <c r="U51" s="8">
        <v>0</v>
      </c>
      <c r="V51" s="8">
        <v>1916</v>
      </c>
      <c r="W51" s="8">
        <v>58</v>
      </c>
      <c r="X51" s="8">
        <v>1346</v>
      </c>
      <c r="Y51" s="8">
        <v>225</v>
      </c>
      <c r="Z51" s="5" t="s">
        <v>33</v>
      </c>
      <c r="AA51" s="5" t="s">
        <v>33</v>
      </c>
      <c r="AB51" s="5" t="s">
        <v>33</v>
      </c>
      <c r="AC51" s="5" t="s">
        <v>33</v>
      </c>
      <c r="AD51" s="5" t="s">
        <v>33</v>
      </c>
      <c r="AE51" s="5" t="s">
        <v>33</v>
      </c>
      <c r="AF51" s="5" t="s">
        <v>33</v>
      </c>
    </row>
    <row r="52" spans="1:32" x14ac:dyDescent="0.25">
      <c r="A52" s="5"/>
      <c r="B52" t="s">
        <v>75</v>
      </c>
      <c r="C52" s="5"/>
      <c r="D52" s="5"/>
      <c r="E52" s="5"/>
      <c r="F52" s="7"/>
      <c r="G52" s="8">
        <v>516608</v>
      </c>
      <c r="H52" s="8">
        <v>8448</v>
      </c>
      <c r="I52" s="8">
        <v>0</v>
      </c>
      <c r="J52" s="8">
        <v>705708</v>
      </c>
      <c r="K52" s="8">
        <v>21949</v>
      </c>
      <c r="L52" s="8">
        <v>0</v>
      </c>
      <c r="M52" s="8">
        <v>8268</v>
      </c>
      <c r="N52" s="8">
        <v>6212</v>
      </c>
      <c r="O52" s="8">
        <v>7861</v>
      </c>
      <c r="P52" s="8">
        <v>345</v>
      </c>
      <c r="Q52" s="8">
        <v>357</v>
      </c>
      <c r="R52" s="8">
        <v>87336</v>
      </c>
      <c r="S52" s="8">
        <v>45824</v>
      </c>
      <c r="T52" s="8">
        <v>71732</v>
      </c>
      <c r="U52" s="8">
        <v>41728</v>
      </c>
      <c r="V52" s="8">
        <v>1776</v>
      </c>
      <c r="W52" s="8">
        <v>52</v>
      </c>
      <c r="X52" s="8">
        <v>1884</v>
      </c>
      <c r="Y52" s="8">
        <v>116</v>
      </c>
      <c r="Z52" s="5" t="s">
        <v>33</v>
      </c>
      <c r="AA52" s="5" t="s">
        <v>33</v>
      </c>
      <c r="AB52" s="5" t="s">
        <v>33</v>
      </c>
      <c r="AC52" s="5" t="s">
        <v>33</v>
      </c>
      <c r="AD52" s="5" t="s">
        <v>33</v>
      </c>
      <c r="AE52" s="5" t="s">
        <v>33</v>
      </c>
      <c r="AF52" s="5" t="s">
        <v>33</v>
      </c>
    </row>
    <row r="53" spans="1:32" x14ac:dyDescent="0.25">
      <c r="A53" s="5"/>
      <c r="B53" t="s">
        <v>76</v>
      </c>
      <c r="C53" s="5"/>
      <c r="D53" s="5"/>
      <c r="E53" s="5"/>
      <c r="F53" s="7"/>
      <c r="G53" s="8">
        <v>66880</v>
      </c>
      <c r="H53" s="8">
        <v>66880</v>
      </c>
      <c r="I53" s="8">
        <v>0</v>
      </c>
      <c r="J53" s="8">
        <v>142730</v>
      </c>
      <c r="K53" s="8">
        <v>142730</v>
      </c>
      <c r="L53" s="8">
        <v>0</v>
      </c>
      <c r="M53" s="8">
        <v>6564</v>
      </c>
      <c r="N53" s="8">
        <v>4112</v>
      </c>
      <c r="O53" s="8">
        <v>8729</v>
      </c>
      <c r="P53" s="8">
        <v>64</v>
      </c>
      <c r="Q53" s="8">
        <v>65</v>
      </c>
      <c r="R53" s="8">
        <v>90774</v>
      </c>
      <c r="S53" s="8">
        <v>43488</v>
      </c>
      <c r="T53" s="8">
        <v>0</v>
      </c>
      <c r="U53" s="8">
        <v>0</v>
      </c>
      <c r="V53" s="8">
        <v>4408</v>
      </c>
      <c r="W53" s="8">
        <v>398</v>
      </c>
      <c r="X53" s="8">
        <v>4664</v>
      </c>
      <c r="Y53" s="8">
        <v>594</v>
      </c>
      <c r="Z53" s="5" t="s">
        <v>33</v>
      </c>
      <c r="AA53" s="5" t="s">
        <v>33</v>
      </c>
      <c r="AB53" s="5" t="s">
        <v>33</v>
      </c>
      <c r="AC53" s="5" t="s">
        <v>33</v>
      </c>
      <c r="AD53" s="5" t="s">
        <v>33</v>
      </c>
      <c r="AE53" s="5" t="s">
        <v>33</v>
      </c>
      <c r="AF53" s="5" t="s">
        <v>33</v>
      </c>
    </row>
    <row r="54" spans="1:32" x14ac:dyDescent="0.25">
      <c r="A54" s="5"/>
      <c r="B54" t="s">
        <v>77</v>
      </c>
      <c r="C54" s="5"/>
      <c r="D54" s="5"/>
      <c r="E54" s="5"/>
      <c r="F54" s="7"/>
      <c r="G54" s="8">
        <v>8392</v>
      </c>
      <c r="H54" s="8">
        <v>8392</v>
      </c>
      <c r="I54" s="8">
        <v>0</v>
      </c>
      <c r="J54" s="8">
        <v>17820</v>
      </c>
      <c r="K54" s="8">
        <v>17820</v>
      </c>
      <c r="L54" s="8">
        <v>0</v>
      </c>
      <c r="M54" s="8">
        <v>119</v>
      </c>
      <c r="N54" s="8">
        <v>99</v>
      </c>
      <c r="O54" s="8">
        <v>128</v>
      </c>
      <c r="P54" s="8">
        <v>10</v>
      </c>
      <c r="Q54" s="8">
        <v>10</v>
      </c>
      <c r="R54" s="8">
        <v>16541</v>
      </c>
      <c r="S54" s="8">
        <v>7420</v>
      </c>
      <c r="T54" s="8">
        <v>0</v>
      </c>
      <c r="U54" s="8">
        <v>0</v>
      </c>
      <c r="V54" s="8">
        <v>112</v>
      </c>
      <c r="W54" s="5" t="s">
        <v>33</v>
      </c>
      <c r="X54" s="8">
        <v>36</v>
      </c>
      <c r="Y54" s="8">
        <v>3</v>
      </c>
      <c r="Z54" s="5" t="s">
        <v>33</v>
      </c>
      <c r="AA54" s="5" t="s">
        <v>33</v>
      </c>
      <c r="AB54" s="5" t="s">
        <v>33</v>
      </c>
      <c r="AC54" s="5" t="s">
        <v>33</v>
      </c>
      <c r="AD54" s="5" t="s">
        <v>33</v>
      </c>
      <c r="AE54" s="5" t="s">
        <v>33</v>
      </c>
      <c r="AF54" s="5" t="s">
        <v>33</v>
      </c>
    </row>
    <row r="55" spans="1:32" x14ac:dyDescent="0.25">
      <c r="A55" s="5"/>
      <c r="B55" t="s">
        <v>78</v>
      </c>
      <c r="C55" s="5"/>
      <c r="D55" s="5"/>
      <c r="E55" s="5"/>
      <c r="F55" s="7"/>
      <c r="G55" s="8">
        <v>37600</v>
      </c>
      <c r="H55" s="8">
        <v>37600</v>
      </c>
      <c r="I55" s="8">
        <v>0</v>
      </c>
      <c r="J55" s="8">
        <v>78405</v>
      </c>
      <c r="K55" s="8">
        <v>78405</v>
      </c>
      <c r="L55" s="8">
        <v>0</v>
      </c>
      <c r="M55" s="8">
        <v>2717</v>
      </c>
      <c r="N55" s="8">
        <v>1853</v>
      </c>
      <c r="O55" s="8">
        <v>3790</v>
      </c>
      <c r="P55" s="8">
        <v>31</v>
      </c>
      <c r="Q55" s="8">
        <v>31</v>
      </c>
      <c r="R55" s="8">
        <v>59803</v>
      </c>
      <c r="S55" s="8">
        <v>29120</v>
      </c>
      <c r="T55" s="8">
        <v>0</v>
      </c>
      <c r="U55" s="8">
        <v>0</v>
      </c>
      <c r="V55" s="8">
        <v>2131</v>
      </c>
      <c r="W55" s="8">
        <v>37</v>
      </c>
      <c r="X55" s="8">
        <v>1700</v>
      </c>
      <c r="Y55" s="8">
        <v>293</v>
      </c>
      <c r="Z55" s="5" t="s">
        <v>33</v>
      </c>
      <c r="AA55" s="5" t="s">
        <v>33</v>
      </c>
      <c r="AB55" s="5" t="s">
        <v>33</v>
      </c>
      <c r="AC55" s="5" t="s">
        <v>33</v>
      </c>
      <c r="AD55" s="5" t="s">
        <v>33</v>
      </c>
      <c r="AE55" s="5" t="s">
        <v>33</v>
      </c>
      <c r="AF55" s="5" t="s">
        <v>33</v>
      </c>
    </row>
    <row r="56" spans="1:32" x14ac:dyDescent="0.25">
      <c r="A56" s="5"/>
      <c r="B56" t="s">
        <v>79</v>
      </c>
      <c r="C56" s="5"/>
      <c r="D56" s="5"/>
      <c r="E56" s="5"/>
      <c r="F56" s="7"/>
      <c r="G56" s="8">
        <v>22640</v>
      </c>
      <c r="H56" s="8">
        <v>22640</v>
      </c>
      <c r="I56" s="8">
        <v>0</v>
      </c>
      <c r="J56" s="8">
        <v>49288</v>
      </c>
      <c r="K56" s="8">
        <v>49288</v>
      </c>
      <c r="L56" s="8">
        <v>0</v>
      </c>
      <c r="M56" s="8">
        <v>1834</v>
      </c>
      <c r="N56" s="8">
        <v>1435</v>
      </c>
      <c r="O56" s="8">
        <v>2720</v>
      </c>
      <c r="P56" s="8">
        <v>18</v>
      </c>
      <c r="Q56" s="8">
        <v>18</v>
      </c>
      <c r="R56" s="8">
        <v>42432</v>
      </c>
      <c r="S56" s="8">
        <v>18968</v>
      </c>
      <c r="T56" s="8">
        <v>0</v>
      </c>
      <c r="U56" s="8">
        <v>0</v>
      </c>
      <c r="V56" s="8">
        <v>1457</v>
      </c>
      <c r="W56" s="8">
        <v>40</v>
      </c>
      <c r="X56" s="8">
        <v>745</v>
      </c>
      <c r="Y56" s="8">
        <v>119</v>
      </c>
      <c r="Z56" s="5" t="s">
        <v>33</v>
      </c>
      <c r="AA56" s="5" t="s">
        <v>33</v>
      </c>
      <c r="AB56" s="5" t="s">
        <v>33</v>
      </c>
      <c r="AC56" s="5" t="s">
        <v>33</v>
      </c>
      <c r="AD56" s="5" t="s">
        <v>33</v>
      </c>
      <c r="AE56" s="5" t="s">
        <v>33</v>
      </c>
      <c r="AF56" s="5" t="s">
        <v>33</v>
      </c>
    </row>
    <row r="57" spans="1:32" x14ac:dyDescent="0.25">
      <c r="A57" s="5"/>
      <c r="B57" t="s">
        <v>80</v>
      </c>
      <c r="C57" s="5"/>
      <c r="D57" s="5"/>
      <c r="E57" s="5"/>
      <c r="F57" s="7"/>
      <c r="G57" s="8">
        <v>27488</v>
      </c>
      <c r="H57" s="8">
        <v>27488</v>
      </c>
      <c r="I57" s="8">
        <v>0</v>
      </c>
      <c r="J57" s="8">
        <v>58300</v>
      </c>
      <c r="K57" s="8">
        <v>58300</v>
      </c>
      <c r="L57" s="8">
        <v>0</v>
      </c>
      <c r="M57" s="8">
        <v>2422</v>
      </c>
      <c r="N57" s="8">
        <v>1804</v>
      </c>
      <c r="O57" s="8">
        <v>3562</v>
      </c>
      <c r="P57" s="8">
        <v>31</v>
      </c>
      <c r="Q57" s="8">
        <v>34</v>
      </c>
      <c r="R57" s="8">
        <v>41831</v>
      </c>
      <c r="S57" s="8">
        <v>19472</v>
      </c>
      <c r="T57" s="8">
        <v>0</v>
      </c>
      <c r="U57" s="8">
        <v>0</v>
      </c>
      <c r="V57" s="8">
        <v>1797</v>
      </c>
      <c r="W57" s="8">
        <v>114</v>
      </c>
      <c r="X57" s="8">
        <v>1336</v>
      </c>
      <c r="Y57" s="8">
        <v>192</v>
      </c>
      <c r="Z57" s="5" t="s">
        <v>33</v>
      </c>
      <c r="AA57" s="5" t="s">
        <v>33</v>
      </c>
      <c r="AB57" s="5" t="s">
        <v>33</v>
      </c>
      <c r="AC57" s="5" t="s">
        <v>33</v>
      </c>
      <c r="AD57" s="5" t="s">
        <v>33</v>
      </c>
      <c r="AE57" s="5" t="s">
        <v>33</v>
      </c>
      <c r="AF57" s="5" t="s">
        <v>33</v>
      </c>
    </row>
    <row r="58" spans="1:32" x14ac:dyDescent="0.25">
      <c r="A58" s="5"/>
      <c r="B58" t="s">
        <v>81</v>
      </c>
      <c r="C58" s="5"/>
      <c r="D58" s="5"/>
      <c r="E58" s="5"/>
      <c r="F58" s="7"/>
      <c r="G58" s="8">
        <v>21400</v>
      </c>
      <c r="H58" s="8">
        <v>21400</v>
      </c>
      <c r="I58" s="8">
        <v>0</v>
      </c>
      <c r="J58" s="8">
        <v>45186</v>
      </c>
      <c r="K58" s="8">
        <v>45186</v>
      </c>
      <c r="L58" s="8">
        <v>0</v>
      </c>
      <c r="M58" s="8">
        <v>1655</v>
      </c>
      <c r="N58" s="8">
        <v>1245</v>
      </c>
      <c r="O58" s="8">
        <v>2306</v>
      </c>
      <c r="P58" s="8">
        <v>22</v>
      </c>
      <c r="Q58" s="8">
        <v>22</v>
      </c>
      <c r="R58" s="8">
        <v>35891</v>
      </c>
      <c r="S58" s="8">
        <v>16784</v>
      </c>
      <c r="T58" s="8">
        <v>0</v>
      </c>
      <c r="U58" s="8">
        <v>0</v>
      </c>
      <c r="V58" s="8">
        <v>1290</v>
      </c>
      <c r="W58" s="8">
        <v>22</v>
      </c>
      <c r="X58" s="8">
        <v>885</v>
      </c>
      <c r="Y58" s="8">
        <v>138</v>
      </c>
      <c r="Z58" s="5" t="s">
        <v>33</v>
      </c>
      <c r="AA58" s="5" t="s">
        <v>33</v>
      </c>
      <c r="AB58" s="5" t="s">
        <v>33</v>
      </c>
      <c r="AC58" s="5" t="s">
        <v>33</v>
      </c>
      <c r="AD58" s="5" t="s">
        <v>33</v>
      </c>
      <c r="AE58" s="5" t="s">
        <v>33</v>
      </c>
      <c r="AF58" s="5" t="s">
        <v>33</v>
      </c>
    </row>
    <row r="59" spans="1:32" x14ac:dyDescent="0.25">
      <c r="A59" s="5"/>
      <c r="B59" t="s">
        <v>82</v>
      </c>
      <c r="C59" s="5"/>
      <c r="D59" s="5"/>
      <c r="E59" s="5"/>
      <c r="F59" s="7"/>
      <c r="G59" s="8">
        <v>55840</v>
      </c>
      <c r="H59" s="8">
        <v>55840</v>
      </c>
      <c r="I59" s="8">
        <v>0</v>
      </c>
      <c r="J59" s="8">
        <v>120386</v>
      </c>
      <c r="K59" s="8">
        <v>120386</v>
      </c>
      <c r="L59" s="8">
        <v>0</v>
      </c>
      <c r="M59" s="8">
        <v>498</v>
      </c>
      <c r="N59" s="8">
        <v>372</v>
      </c>
      <c r="O59" s="8">
        <v>498</v>
      </c>
      <c r="P59" s="8">
        <v>20</v>
      </c>
      <c r="Q59" s="8">
        <v>21</v>
      </c>
      <c r="R59" s="8">
        <v>117263</v>
      </c>
      <c r="S59" s="8">
        <v>53920</v>
      </c>
      <c r="T59" s="8">
        <v>0</v>
      </c>
      <c r="U59" s="8">
        <v>0</v>
      </c>
      <c r="V59" s="8">
        <v>441</v>
      </c>
      <c r="W59" s="8">
        <v>6</v>
      </c>
      <c r="X59" s="8">
        <v>163</v>
      </c>
      <c r="Y59" s="8">
        <v>32</v>
      </c>
      <c r="Z59" s="5" t="s">
        <v>33</v>
      </c>
      <c r="AA59" s="5" t="s">
        <v>33</v>
      </c>
      <c r="AB59" s="5" t="s">
        <v>33</v>
      </c>
      <c r="AC59" s="5" t="s">
        <v>33</v>
      </c>
      <c r="AD59" s="5" t="s">
        <v>33</v>
      </c>
      <c r="AE59" s="5" t="s">
        <v>33</v>
      </c>
      <c r="AF59" s="5" t="s">
        <v>33</v>
      </c>
    </row>
    <row r="60" spans="1:32" x14ac:dyDescent="0.25">
      <c r="A60" s="5"/>
      <c r="B60" t="s">
        <v>83</v>
      </c>
      <c r="C60" s="5"/>
      <c r="D60" s="5"/>
      <c r="E60" s="5"/>
      <c r="F60" s="7"/>
      <c r="G60" s="8">
        <v>57120</v>
      </c>
      <c r="H60" s="8">
        <v>57120</v>
      </c>
      <c r="I60" s="8">
        <v>0</v>
      </c>
      <c r="J60" s="8">
        <v>127245</v>
      </c>
      <c r="K60" s="8">
        <v>127245</v>
      </c>
      <c r="L60" s="8">
        <v>0</v>
      </c>
      <c r="M60" s="8">
        <v>575</v>
      </c>
      <c r="N60" s="8">
        <v>496</v>
      </c>
      <c r="O60" s="8">
        <v>735</v>
      </c>
      <c r="P60" s="8">
        <v>15</v>
      </c>
      <c r="Q60" s="8">
        <v>15</v>
      </c>
      <c r="R60" s="8">
        <v>125590</v>
      </c>
      <c r="S60" s="8">
        <v>56128</v>
      </c>
      <c r="T60" s="8">
        <v>0</v>
      </c>
      <c r="U60" s="8">
        <v>0</v>
      </c>
      <c r="V60" s="8">
        <v>545</v>
      </c>
      <c r="W60" s="8">
        <v>45</v>
      </c>
      <c r="X60" s="8">
        <v>97</v>
      </c>
      <c r="Y60" s="8">
        <v>7</v>
      </c>
      <c r="Z60" s="5" t="s">
        <v>33</v>
      </c>
      <c r="AA60" s="5" t="s">
        <v>33</v>
      </c>
      <c r="AB60" s="5" t="s">
        <v>33</v>
      </c>
      <c r="AC60" s="5" t="s">
        <v>33</v>
      </c>
      <c r="AD60" s="5" t="s">
        <v>33</v>
      </c>
      <c r="AE60" s="5" t="s">
        <v>33</v>
      </c>
      <c r="AF60" s="5" t="s">
        <v>33</v>
      </c>
    </row>
    <row r="61" spans="1:32" x14ac:dyDescent="0.25">
      <c r="A61" s="5"/>
      <c r="B61" t="s">
        <v>84</v>
      </c>
      <c r="C61" s="5"/>
      <c r="D61" s="5"/>
      <c r="E61" s="5"/>
      <c r="F61" s="7"/>
      <c r="G61" s="8">
        <v>7324</v>
      </c>
      <c r="H61" s="8">
        <v>7324</v>
      </c>
      <c r="I61" s="8">
        <v>0</v>
      </c>
      <c r="J61" s="8">
        <v>15396</v>
      </c>
      <c r="K61" s="8">
        <v>15396</v>
      </c>
      <c r="L61" s="8">
        <v>0</v>
      </c>
      <c r="M61" s="8">
        <v>611</v>
      </c>
      <c r="N61" s="8">
        <v>592</v>
      </c>
      <c r="O61" s="8">
        <v>955</v>
      </c>
      <c r="P61" s="8">
        <v>9</v>
      </c>
      <c r="Q61" s="8">
        <v>9</v>
      </c>
      <c r="R61" s="8">
        <v>14647</v>
      </c>
      <c r="S61" s="8">
        <v>6760</v>
      </c>
      <c r="T61" s="8">
        <v>0</v>
      </c>
      <c r="U61" s="8">
        <v>0</v>
      </c>
      <c r="V61" s="8">
        <v>456</v>
      </c>
      <c r="W61" s="8">
        <v>3</v>
      </c>
      <c r="X61" s="8">
        <v>42</v>
      </c>
      <c r="Y61" s="8">
        <v>4</v>
      </c>
      <c r="Z61" s="5" t="s">
        <v>33</v>
      </c>
      <c r="AA61" s="5" t="s">
        <v>33</v>
      </c>
      <c r="AB61" s="5" t="s">
        <v>33</v>
      </c>
      <c r="AC61" s="5" t="s">
        <v>33</v>
      </c>
      <c r="AD61" s="5" t="s">
        <v>33</v>
      </c>
      <c r="AE61" s="5" t="s">
        <v>33</v>
      </c>
      <c r="AF61" s="5" t="s">
        <v>33</v>
      </c>
    </row>
    <row r="62" spans="1:32" x14ac:dyDescent="0.25">
      <c r="A62" s="5"/>
      <c r="B62" t="s">
        <v>85</v>
      </c>
      <c r="C62" s="5"/>
      <c r="D62" s="5"/>
      <c r="E62" s="5"/>
      <c r="F62" s="7"/>
      <c r="G62" s="8">
        <v>31440</v>
      </c>
      <c r="H62" s="8">
        <v>31440</v>
      </c>
      <c r="I62" s="8">
        <v>0</v>
      </c>
      <c r="J62" s="8">
        <v>64969</v>
      </c>
      <c r="K62" s="8">
        <v>64969</v>
      </c>
      <c r="L62" s="8">
        <v>0</v>
      </c>
      <c r="M62" s="8">
        <v>2906</v>
      </c>
      <c r="N62" s="8">
        <v>2006</v>
      </c>
      <c r="O62" s="8">
        <v>4232</v>
      </c>
      <c r="P62" s="8">
        <v>23</v>
      </c>
      <c r="Q62" s="8">
        <v>28</v>
      </c>
      <c r="R62" s="8">
        <v>50747</v>
      </c>
      <c r="S62" s="8">
        <v>24048</v>
      </c>
      <c r="T62" s="8">
        <v>0</v>
      </c>
      <c r="U62" s="8">
        <v>0</v>
      </c>
      <c r="V62" s="8">
        <v>2315</v>
      </c>
      <c r="W62" s="8">
        <v>45</v>
      </c>
      <c r="X62" s="8">
        <v>1713</v>
      </c>
      <c r="Y62" s="8">
        <v>243</v>
      </c>
      <c r="Z62" s="5" t="s">
        <v>33</v>
      </c>
      <c r="AA62" s="5" t="s">
        <v>33</v>
      </c>
      <c r="AB62" s="5" t="s">
        <v>33</v>
      </c>
      <c r="AC62" s="5" t="s">
        <v>33</v>
      </c>
      <c r="AD62" s="5" t="s">
        <v>33</v>
      </c>
      <c r="AE62" s="5" t="s">
        <v>33</v>
      </c>
      <c r="AF62" s="5" t="s">
        <v>33</v>
      </c>
    </row>
    <row r="63" spans="1:32" x14ac:dyDescent="0.25">
      <c r="A63" s="5"/>
      <c r="B63" t="s">
        <v>86</v>
      </c>
      <c r="C63" s="5"/>
      <c r="D63" s="5"/>
      <c r="E63" s="5"/>
      <c r="F63" s="7"/>
      <c r="G63" s="8">
        <v>9516</v>
      </c>
      <c r="H63" s="8">
        <v>9516</v>
      </c>
      <c r="I63" s="8">
        <v>0</v>
      </c>
      <c r="J63" s="8">
        <v>20431</v>
      </c>
      <c r="K63" s="8">
        <v>20431</v>
      </c>
      <c r="L63" s="8">
        <v>0</v>
      </c>
      <c r="M63" s="8">
        <v>857</v>
      </c>
      <c r="N63" s="8">
        <v>804</v>
      </c>
      <c r="O63" s="8">
        <v>1339</v>
      </c>
      <c r="P63" s="8">
        <v>8</v>
      </c>
      <c r="Q63" s="8">
        <v>10</v>
      </c>
      <c r="R63" s="8">
        <v>18633</v>
      </c>
      <c r="S63" s="8">
        <v>8380</v>
      </c>
      <c r="T63" s="8">
        <v>0</v>
      </c>
      <c r="U63" s="8">
        <v>0</v>
      </c>
      <c r="V63" s="8">
        <v>664</v>
      </c>
      <c r="W63" s="8">
        <v>10</v>
      </c>
      <c r="X63" s="8">
        <v>95</v>
      </c>
      <c r="Y63" s="8">
        <v>10</v>
      </c>
      <c r="Z63" s="5" t="s">
        <v>33</v>
      </c>
      <c r="AA63" s="5" t="s">
        <v>33</v>
      </c>
      <c r="AB63" s="5" t="s">
        <v>33</v>
      </c>
      <c r="AC63" s="5" t="s">
        <v>33</v>
      </c>
      <c r="AD63" s="5" t="s">
        <v>33</v>
      </c>
      <c r="AE63" s="5" t="s">
        <v>33</v>
      </c>
      <c r="AF63" s="5" t="s">
        <v>33</v>
      </c>
    </row>
    <row r="64" spans="1:32" x14ac:dyDescent="0.25">
      <c r="A64" s="5"/>
      <c r="B64" t="s">
        <v>87</v>
      </c>
      <c r="C64" s="5"/>
      <c r="D64" s="5"/>
      <c r="E64" s="5"/>
      <c r="F64" s="7"/>
      <c r="G64" s="8">
        <v>11852</v>
      </c>
      <c r="H64" s="8">
        <v>11852</v>
      </c>
      <c r="I64" s="8">
        <v>0</v>
      </c>
      <c r="J64" s="8">
        <v>23880</v>
      </c>
      <c r="K64" s="8">
        <v>23880</v>
      </c>
      <c r="L64" s="8">
        <v>0</v>
      </c>
      <c r="M64" s="8">
        <v>160</v>
      </c>
      <c r="N64" s="8">
        <v>137</v>
      </c>
      <c r="O64" s="8">
        <v>179</v>
      </c>
      <c r="P64" s="8">
        <v>8</v>
      </c>
      <c r="Q64" s="8">
        <v>8</v>
      </c>
      <c r="R64" s="8">
        <v>22310</v>
      </c>
      <c r="S64" s="8">
        <v>10728</v>
      </c>
      <c r="T64" s="8">
        <v>0</v>
      </c>
      <c r="U64" s="8">
        <v>0</v>
      </c>
      <c r="V64" s="8">
        <v>149</v>
      </c>
      <c r="W64" s="8">
        <v>2</v>
      </c>
      <c r="X64" s="8">
        <v>49</v>
      </c>
      <c r="Y64" s="8">
        <v>6</v>
      </c>
      <c r="Z64" s="5" t="s">
        <v>33</v>
      </c>
      <c r="AA64" s="5" t="s">
        <v>33</v>
      </c>
      <c r="AB64" s="5" t="s">
        <v>33</v>
      </c>
      <c r="AC64" s="5" t="s">
        <v>33</v>
      </c>
      <c r="AD64" s="5" t="s">
        <v>33</v>
      </c>
      <c r="AE64" s="5" t="s">
        <v>33</v>
      </c>
      <c r="AF64" s="5" t="s">
        <v>33</v>
      </c>
    </row>
    <row r="65" spans="23:25" x14ac:dyDescent="0.25">
      <c r="W65" s="5" t="s">
        <v>33</v>
      </c>
      <c r="X65" s="5" t="s">
        <v>33</v>
      </c>
      <c r="Y65" s="5" t="s">
        <v>33</v>
      </c>
    </row>
  </sheetData>
  <conditionalFormatting sqref="M1:M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{69F4EA68-1C8B-422C-990B-CD4F3D606107}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F4EA68-1C8B-422C-990B-CD4F3D6061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Facebook interaction</vt:lpstr>
      <vt:lpstr>Data</vt:lpstr>
      <vt:lpstr>Facebook Insights</vt:lpstr>
      <vt:lpstr>'Facebook interaction'!Print_Area</vt:lpstr>
    </vt:vector>
  </TitlesOfParts>
  <Company>Tate</Company>
  <LinksUpToDate>false</LinksUpToDate>
  <SharedDoc>false</SharedDoc>
  <HyperlinkBase>http://www.tate.org.uk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Digital metrics dashboard</dc:title>
  <dc:subject>Digital metrics</dc:subject>
  <dc:creator>Tate Digital</dc:creator>
  <cp:keywords>metrics, analytics,dashboard, evaluation</cp:keywords>
  <dc:description>Contact: webmaster@tate.org.uk</dc:description>
  <cp:lastModifiedBy>Elena Villaespesa</cp:lastModifiedBy>
  <cp:lastPrinted>2014-09-22T15:28:45Z</cp:lastPrinted>
  <dcterms:created xsi:type="dcterms:W3CDTF">2013-07-10T09:42:25Z</dcterms:created>
  <dcterms:modified xsi:type="dcterms:W3CDTF">2015-01-27T21:15:07Z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iveCommonsLicenseID">
    <vt:lpwstr>standard&amp;commercial=n&amp;derivatives=sa&amp;jurisdiction=</vt:lpwstr>
  </property>
  <property fmtid="{D5CDD505-2E9C-101B-9397-08002B2CF9AE}" pid="3" name="CreativeCommonsLicenseURL">
    <vt:lpwstr>This work is licensed under a </vt:lpwstr>
  </property>
  <property fmtid="{D5CDD505-2E9C-101B-9397-08002B2CF9AE}" pid="4" name="CreativeCommonsLicenseXml">
    <vt:lpwstr>&lt;?xml version="1.0" encoding="utf-8"?&gt;&lt;result&gt;&lt;license-uri&gt;http://creativecommons.org/licenses/by-nc-sa/3.0/&lt;/license-uri&gt;&lt;license-name&gt;Attribution-NonCommercial-ShareAlike 3.0 Unported&lt;/license-name&gt;&lt;deprecated&gt;false&lt;/deprecated&gt;&lt;rdf&gt;&lt;rdf:RDF xmlns="http</vt:lpwstr>
  </property>
</Properties>
</file>